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1\Findept\ЛИЧНЫЕ ПАПКИ\ПИНСКАЯ Г.П\Рабочая документация\Проект бюджета ДГО на 2023-2025 гг\Бюджет 2023-2025 на сайт\Сведения по открытости бюджетных данных 2023-2025\"/>
    </mc:Choice>
  </mc:AlternateContent>
  <bookViews>
    <workbookView xWindow="0" yWindow="0" windowWidth="28800" windowHeight="11880"/>
  </bookViews>
  <sheets>
    <sheet name="доходы" sheetId="1" r:id="rId1"/>
  </sheets>
  <definedNames>
    <definedName name="_xlnm.Print_Area" localSheetId="0">доходы!$A$2:$H$157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G135" i="1"/>
  <c r="F135" i="1"/>
  <c r="G131" i="1"/>
  <c r="G132" i="1"/>
  <c r="G133" i="1"/>
  <c r="F131" i="1"/>
  <c r="F132" i="1"/>
  <c r="F133" i="1"/>
  <c r="G128" i="1"/>
  <c r="F128" i="1"/>
  <c r="G126" i="1"/>
  <c r="F126" i="1"/>
  <c r="F93" i="1"/>
  <c r="F32" i="1"/>
  <c r="G32" i="1"/>
  <c r="G82" i="1"/>
  <c r="F82" i="1"/>
  <c r="G64" i="1"/>
  <c r="G65" i="1"/>
  <c r="G66" i="1"/>
  <c r="F64" i="1"/>
  <c r="G93" i="1" l="1"/>
  <c r="C64" i="1"/>
  <c r="G49" i="1"/>
  <c r="D60" i="1"/>
  <c r="C61" i="1"/>
  <c r="F49" i="1"/>
  <c r="I47" i="1"/>
  <c r="H47" i="1"/>
  <c r="E47" i="1"/>
  <c r="D47" i="1"/>
  <c r="C47" i="1"/>
  <c r="I29" i="1"/>
  <c r="H29" i="1"/>
  <c r="D29" i="1"/>
  <c r="E29" i="1"/>
  <c r="C29" i="1"/>
  <c r="C60" i="1" l="1"/>
  <c r="E154" i="1"/>
  <c r="E152" i="1"/>
  <c r="E148" i="1"/>
  <c r="E137" i="1"/>
  <c r="E123" i="1"/>
  <c r="E120" i="1"/>
  <c r="E112" i="1"/>
  <c r="E110" i="1"/>
  <c r="E106" i="1" s="1"/>
  <c r="E103" i="1"/>
  <c r="E101" i="1"/>
  <c r="E88" i="1"/>
  <c r="E83" i="1"/>
  <c r="E80" i="1" s="1"/>
  <c r="E77" i="1"/>
  <c r="E75" i="1"/>
  <c r="E71" i="1"/>
  <c r="E68" i="1"/>
  <c r="E67" i="1"/>
  <c r="E60" i="1"/>
  <c r="E58" i="1"/>
  <c r="E52" i="1"/>
  <c r="E44" i="1"/>
  <c r="E41" i="1"/>
  <c r="E38" i="1" s="1"/>
  <c r="E39" i="1"/>
  <c r="E33" i="1"/>
  <c r="E23" i="1"/>
  <c r="E22" i="1"/>
  <c r="E15" i="1"/>
  <c r="E14" i="1" s="1"/>
  <c r="E119" i="1" l="1"/>
  <c r="E118" i="1" s="1"/>
  <c r="E51" i="1"/>
  <c r="E74" i="1"/>
  <c r="E87" i="1"/>
  <c r="E50" i="1" s="1"/>
  <c r="E28" i="1"/>
  <c r="E13" i="1" s="1"/>
  <c r="I60" i="1"/>
  <c r="H60" i="1"/>
  <c r="I154" i="1"/>
  <c r="I152" i="1"/>
  <c r="I148" i="1"/>
  <c r="I137" i="1"/>
  <c r="I123" i="1"/>
  <c r="I120" i="1"/>
  <c r="I112" i="1"/>
  <c r="I110" i="1"/>
  <c r="I106" i="1"/>
  <c r="I103" i="1"/>
  <c r="I101" i="1"/>
  <c r="I88" i="1"/>
  <c r="I83" i="1"/>
  <c r="I80" i="1" s="1"/>
  <c r="I77" i="1"/>
  <c r="I75" i="1"/>
  <c r="I71" i="1"/>
  <c r="I68" i="1"/>
  <c r="I67" i="1" s="1"/>
  <c r="I58" i="1"/>
  <c r="I52" i="1"/>
  <c r="I44" i="1"/>
  <c r="I41" i="1"/>
  <c r="I38" i="1" s="1"/>
  <c r="I39" i="1"/>
  <c r="I33" i="1"/>
  <c r="I28" i="1" s="1"/>
  <c r="I23" i="1"/>
  <c r="I22" i="1" s="1"/>
  <c r="I15" i="1"/>
  <c r="I14" i="1" s="1"/>
  <c r="C68" i="1"/>
  <c r="F68" i="1" s="1"/>
  <c r="D68" i="1"/>
  <c r="G68" i="1" s="1"/>
  <c r="H68" i="1"/>
  <c r="H67" i="1" s="1"/>
  <c r="F69" i="1"/>
  <c r="G69" i="1"/>
  <c r="C154" i="1"/>
  <c r="C152" i="1"/>
  <c r="C148" i="1"/>
  <c r="C137" i="1"/>
  <c r="C123" i="1"/>
  <c r="C120" i="1"/>
  <c r="C112" i="1"/>
  <c r="C110" i="1"/>
  <c r="C106" i="1"/>
  <c r="C103" i="1"/>
  <c r="C101" i="1"/>
  <c r="C88" i="1"/>
  <c r="C83" i="1"/>
  <c r="C80" i="1" s="1"/>
  <c r="C77" i="1"/>
  <c r="C75" i="1"/>
  <c r="C71" i="1"/>
  <c r="C58" i="1"/>
  <c r="C52" i="1"/>
  <c r="C44" i="1"/>
  <c r="C41" i="1"/>
  <c r="C38" i="1" s="1"/>
  <c r="C39" i="1"/>
  <c r="C33" i="1"/>
  <c r="C23" i="1"/>
  <c r="C22" i="1" s="1"/>
  <c r="C15" i="1"/>
  <c r="C14" i="1" s="1"/>
  <c r="C13" i="1" s="1"/>
  <c r="I13" i="1" l="1"/>
  <c r="E12" i="1"/>
  <c r="E157" i="1" s="1"/>
  <c r="C67" i="1"/>
  <c r="F67" i="1" s="1"/>
  <c r="D67" i="1"/>
  <c r="G67" i="1" s="1"/>
  <c r="I74" i="1"/>
  <c r="I119" i="1"/>
  <c r="I118" i="1" s="1"/>
  <c r="I87" i="1"/>
  <c r="I51" i="1"/>
  <c r="C51" i="1"/>
  <c r="C119" i="1"/>
  <c r="C118" i="1" s="1"/>
  <c r="C87" i="1"/>
  <c r="C28" i="1"/>
  <c r="C74" i="1"/>
  <c r="I50" i="1" l="1"/>
  <c r="C50" i="1"/>
  <c r="I12" i="1" l="1"/>
  <c r="I157" i="1" s="1"/>
  <c r="C12" i="1"/>
  <c r="C157" i="1" s="1"/>
  <c r="F150" i="1"/>
  <c r="D123" i="1"/>
  <c r="H123" i="1"/>
  <c r="G94" i="1"/>
  <c r="G95" i="1"/>
  <c r="F94" i="1"/>
  <c r="F95" i="1"/>
  <c r="F57" i="1" l="1"/>
  <c r="F48" i="1"/>
  <c r="G48" i="1"/>
  <c r="G124" i="1"/>
  <c r="F124" i="1"/>
  <c r="G150" i="1"/>
  <c r="F142" i="1"/>
  <c r="F143" i="1"/>
  <c r="F144" i="1"/>
  <c r="F145" i="1"/>
  <c r="F146" i="1"/>
  <c r="F147" i="1"/>
  <c r="G144" i="1"/>
  <c r="G145" i="1"/>
  <c r="G146" i="1"/>
  <c r="G147" i="1"/>
  <c r="H137" i="1"/>
  <c r="D137" i="1"/>
  <c r="G107" i="1"/>
  <c r="F107" i="1"/>
  <c r="G57" i="1"/>
  <c r="G111" i="1"/>
  <c r="F111" i="1"/>
  <c r="H110" i="1"/>
  <c r="H106" i="1" s="1"/>
  <c r="D110" i="1"/>
  <c r="G110" i="1"/>
  <c r="D106" i="1"/>
  <c r="H52" i="1"/>
  <c r="D52" i="1"/>
  <c r="F27" i="1"/>
  <c r="G27" i="1"/>
  <c r="G21" i="1"/>
  <c r="F21" i="1"/>
  <c r="H15" i="1"/>
  <c r="D15" i="1"/>
  <c r="F47" i="1" l="1"/>
  <c r="G47" i="1"/>
  <c r="F110" i="1"/>
  <c r="G31" i="1"/>
  <c r="F31" i="1"/>
  <c r="F30" i="1"/>
  <c r="G30" i="1"/>
  <c r="F29" i="1" l="1"/>
  <c r="G29" i="1"/>
  <c r="G143" i="1"/>
  <c r="G92" i="1"/>
  <c r="F92" i="1"/>
  <c r="D152" i="1" l="1"/>
  <c r="D148" i="1"/>
  <c r="F149" i="1"/>
  <c r="G149" i="1"/>
  <c r="G142" i="1"/>
  <c r="G141" i="1"/>
  <c r="F141" i="1"/>
  <c r="G140" i="1"/>
  <c r="F140" i="1"/>
  <c r="G139" i="1"/>
  <c r="F139" i="1"/>
  <c r="G138" i="1"/>
  <c r="F138" i="1"/>
  <c r="G136" i="1"/>
  <c r="F136" i="1"/>
  <c r="G134" i="1"/>
  <c r="F134" i="1"/>
  <c r="G130" i="1"/>
  <c r="F130" i="1"/>
  <c r="G129" i="1"/>
  <c r="F129" i="1"/>
  <c r="G127" i="1"/>
  <c r="F127" i="1"/>
  <c r="G122" i="1"/>
  <c r="F122" i="1"/>
  <c r="G114" i="1"/>
  <c r="F114" i="1"/>
  <c r="G113" i="1"/>
  <c r="F113" i="1"/>
  <c r="G109" i="1"/>
  <c r="F109" i="1"/>
  <c r="G108" i="1"/>
  <c r="F108" i="1"/>
  <c r="G105" i="1"/>
  <c r="F105" i="1"/>
  <c r="G104" i="1"/>
  <c r="F104" i="1"/>
  <c r="G102" i="1"/>
  <c r="F102" i="1"/>
  <c r="G100" i="1"/>
  <c r="F100" i="1"/>
  <c r="G99" i="1"/>
  <c r="F99" i="1"/>
  <c r="G98" i="1"/>
  <c r="F98" i="1"/>
  <c r="G97" i="1"/>
  <c r="F97" i="1"/>
  <c r="G96" i="1"/>
  <c r="F96" i="1"/>
  <c r="G91" i="1"/>
  <c r="F91" i="1"/>
  <c r="G90" i="1"/>
  <c r="F90" i="1"/>
  <c r="G89" i="1"/>
  <c r="F89" i="1"/>
  <c r="G86" i="1"/>
  <c r="F86" i="1"/>
  <c r="G85" i="1"/>
  <c r="F85" i="1"/>
  <c r="G84" i="1"/>
  <c r="F84" i="1"/>
  <c r="G81" i="1"/>
  <c r="F81" i="1"/>
  <c r="G79" i="1"/>
  <c r="F79" i="1"/>
  <c r="G78" i="1"/>
  <c r="F78" i="1"/>
  <c r="G76" i="1"/>
  <c r="F76" i="1"/>
  <c r="G73" i="1"/>
  <c r="F73" i="1"/>
  <c r="G72" i="1"/>
  <c r="F72" i="1"/>
  <c r="G70" i="1"/>
  <c r="F70" i="1"/>
  <c r="G61" i="1"/>
  <c r="F61" i="1"/>
  <c r="G59" i="1"/>
  <c r="F59" i="1"/>
  <c r="G56" i="1"/>
  <c r="F56" i="1"/>
  <c r="G55" i="1"/>
  <c r="F55" i="1"/>
  <c r="G54" i="1"/>
  <c r="F54" i="1"/>
  <c r="G53" i="1"/>
  <c r="F53" i="1"/>
  <c r="G46" i="1"/>
  <c r="F46" i="1"/>
  <c r="G45" i="1"/>
  <c r="F45" i="1"/>
  <c r="G43" i="1"/>
  <c r="F43" i="1"/>
  <c r="G42" i="1"/>
  <c r="F42" i="1"/>
  <c r="G40" i="1"/>
  <c r="F40" i="1"/>
  <c r="G37" i="1"/>
  <c r="F37" i="1"/>
  <c r="G36" i="1"/>
  <c r="F36" i="1"/>
  <c r="G35" i="1"/>
  <c r="F35" i="1"/>
  <c r="G34" i="1"/>
  <c r="F34" i="1"/>
  <c r="G26" i="1"/>
  <c r="F26" i="1"/>
  <c r="G25" i="1"/>
  <c r="F25" i="1"/>
  <c r="G24" i="1"/>
  <c r="F24" i="1"/>
  <c r="G20" i="1"/>
  <c r="F20" i="1"/>
  <c r="G19" i="1"/>
  <c r="F19" i="1"/>
  <c r="G18" i="1"/>
  <c r="F18" i="1"/>
  <c r="G17" i="1"/>
  <c r="F17" i="1"/>
  <c r="G16" i="1"/>
  <c r="F16" i="1"/>
  <c r="H44" i="1"/>
  <c r="D44" i="1"/>
  <c r="F121" i="1"/>
  <c r="G155" i="1"/>
  <c r="H152" i="1"/>
  <c r="F151" i="1"/>
  <c r="H112" i="1"/>
  <c r="D112" i="1"/>
  <c r="H77" i="1"/>
  <c r="D77" i="1"/>
  <c r="F77" i="1" l="1"/>
  <c r="G44" i="1"/>
  <c r="F152" i="1"/>
  <c r="F112" i="1"/>
  <c r="G112" i="1"/>
  <c r="G77" i="1"/>
  <c r="F44" i="1"/>
  <c r="H148" i="1"/>
  <c r="F148" i="1"/>
  <c r="G121" i="1"/>
  <c r="F153" i="1"/>
  <c r="F155" i="1"/>
  <c r="G151" i="1"/>
  <c r="G153" i="1"/>
  <c r="G152" i="1"/>
  <c r="D154" i="1"/>
  <c r="D120" i="1"/>
  <c r="D103" i="1"/>
  <c r="D101" i="1"/>
  <c r="D88" i="1"/>
  <c r="D83" i="1"/>
  <c r="D80" i="1" s="1"/>
  <c r="D75" i="1"/>
  <c r="D71" i="1"/>
  <c r="D58" i="1"/>
  <c r="D41" i="1"/>
  <c r="D39" i="1"/>
  <c r="D33" i="1"/>
  <c r="D28" i="1" s="1"/>
  <c r="D23" i="1"/>
  <c r="D14" i="1"/>
  <c r="H154" i="1"/>
  <c r="H120" i="1"/>
  <c r="H103" i="1"/>
  <c r="F103" i="1"/>
  <c r="H101" i="1"/>
  <c r="F101" i="1"/>
  <c r="H88" i="1"/>
  <c r="H83" i="1"/>
  <c r="H80" i="1" s="1"/>
  <c r="H75" i="1"/>
  <c r="H74" i="1" s="1"/>
  <c r="H71" i="1"/>
  <c r="H58" i="1"/>
  <c r="F58" i="1"/>
  <c r="H41" i="1"/>
  <c r="H38" i="1" s="1"/>
  <c r="H39" i="1"/>
  <c r="H33" i="1"/>
  <c r="H28" i="1" s="1"/>
  <c r="H23" i="1"/>
  <c r="H22" i="1" s="1"/>
  <c r="H14" i="1"/>
  <c r="H13" i="1" l="1"/>
  <c r="H87" i="1"/>
  <c r="D87" i="1"/>
  <c r="F60" i="1"/>
  <c r="F39" i="1"/>
  <c r="G60" i="1"/>
  <c r="G103" i="1"/>
  <c r="G101" i="1"/>
  <c r="G88" i="1"/>
  <c r="G75" i="1"/>
  <c r="F75" i="1"/>
  <c r="F71" i="1"/>
  <c r="G71" i="1"/>
  <c r="G58" i="1"/>
  <c r="F52" i="1"/>
  <c r="F38" i="1"/>
  <c r="F41" i="1"/>
  <c r="G39" i="1"/>
  <c r="F28" i="1"/>
  <c r="F33" i="1"/>
  <c r="F23" i="1"/>
  <c r="G148" i="1"/>
  <c r="F15" i="1"/>
  <c r="D38" i="1"/>
  <c r="G41" i="1"/>
  <c r="D22" i="1"/>
  <c r="G22" i="1" s="1"/>
  <c r="G23" i="1"/>
  <c r="F80" i="1"/>
  <c r="F83" i="1"/>
  <c r="G52" i="1"/>
  <c r="G15" i="1"/>
  <c r="F88" i="1"/>
  <c r="G83" i="1"/>
  <c r="G28" i="1"/>
  <c r="G33" i="1"/>
  <c r="G125" i="1"/>
  <c r="F125" i="1"/>
  <c r="G120" i="1"/>
  <c r="F120" i="1"/>
  <c r="F156" i="1"/>
  <c r="G156" i="1"/>
  <c r="F106" i="1"/>
  <c r="D74" i="1"/>
  <c r="H51" i="1"/>
  <c r="D51" i="1"/>
  <c r="F22" i="1"/>
  <c r="F137" i="1"/>
  <c r="D13" i="1" l="1"/>
  <c r="G38" i="1"/>
  <c r="G106" i="1"/>
  <c r="G80" i="1"/>
  <c r="G74" i="1"/>
  <c r="F74" i="1"/>
  <c r="F51" i="1"/>
  <c r="H119" i="1"/>
  <c r="H118" i="1" s="1"/>
  <c r="G14" i="1"/>
  <c r="F14" i="1"/>
  <c r="G51" i="1"/>
  <c r="D119" i="1"/>
  <c r="D118" i="1" s="1"/>
  <c r="F123" i="1"/>
  <c r="G123" i="1"/>
  <c r="F154" i="1"/>
  <c r="G154" i="1"/>
  <c r="G137" i="1"/>
  <c r="F87" i="1"/>
  <c r="D50" i="1"/>
  <c r="H50" i="1"/>
  <c r="H12" i="1" s="1"/>
  <c r="D12" i="1" l="1"/>
  <c r="F13" i="1"/>
  <c r="G13" i="1"/>
  <c r="G87" i="1"/>
  <c r="F119" i="1"/>
  <c r="G119" i="1"/>
  <c r="H157" i="1"/>
  <c r="F12" i="1" l="1"/>
  <c r="F50" i="1"/>
  <c r="G50" i="1"/>
  <c r="D157" i="1"/>
  <c r="G118" i="1"/>
  <c r="F118" i="1"/>
  <c r="G157" i="1" l="1"/>
  <c r="G12" i="1"/>
  <c r="F157" i="1" l="1"/>
</calcChain>
</file>

<file path=xl/sharedStrings.xml><?xml version="1.0" encoding="utf-8"?>
<sst xmlns="http://schemas.openxmlformats.org/spreadsheetml/2006/main" count="301" uniqueCount="299">
  <si>
    <t>КБК</t>
  </si>
  <si>
    <t>Наименования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</si>
  <si>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</si>
  <si>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</si>
  <si>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</si>
  <si>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</si>
  <si>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</si>
  <si>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</si>
  <si>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</si>
  <si>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</si>
  <si>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</si>
  <si>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</si>
  <si>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</si>
  <si>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</si>
  <si>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</si>
  <si>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</si>
  <si>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</si>
  <si>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</si>
  <si>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</si>
  <si>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</si>
  <si>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</si>
  <si>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</si>
  <si>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</si>
  <si>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</si>
  <si>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</si>
  <si>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</si>
  <si>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</si>
  <si>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</si>
  <si>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</si>
  <si>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</si>
  <si>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</si>
  <si>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</si>
  <si>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</si>
  <si>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</si>
  <si>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</si>
  <si>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</si>
  <si>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</si>
  <si>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</si>
  <si>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</si>
  <si>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</si>
  <si>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</si>
  <si>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</si>
  <si>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</si>
  <si>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 xml:space="preserve">1 06 01000 00 0000 110
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</si>
  <si>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</si>
  <si>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</si>
  <si>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</si>
  <si>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</si>
  <si>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</si>
  <si>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</si>
  <si>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</si>
  <si>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</si>
  <si>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</si>
  <si>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</si>
  <si>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 xml:space="preserve">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</si>
  <si>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</si>
  <si>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</si>
  <si>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</si>
  <si>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</si>
  <si>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</si>
  <si>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</si>
  <si>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</si>
  <si>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</si>
  <si>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</si>
  <si>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</si>
  <si>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</si>
  <si>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</si>
  <si>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</si>
  <si>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</si>
  <si>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</si>
  <si>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</si>
  <si>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</si>
  <si>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</si>
  <si>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</si>
  <si>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</si>
  <si>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</si>
  <si>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</si>
  <si>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</si>
  <si>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</si>
  <si>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</si>
  <si>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</si>
  <si>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</si>
  <si>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</si>
  <si>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</si>
  <si>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</si>
  <si>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</si>
  <si>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</si>
  <si>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</si>
  <si>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</si>
  <si>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</si>
  <si>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</si>
  <si>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</si>
  <si>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</si>
  <si>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</si>
  <si>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</si>
  <si>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 xml:space="preserve">1 13 01994 04 0000 130
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</si>
  <si>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</si>
  <si>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</si>
  <si>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</si>
  <si>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</si>
  <si>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</si>
  <si>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</si>
  <si>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</si>
  <si>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</si>
  <si>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</si>
  <si>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</si>
  <si>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</si>
  <si>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</si>
  <si>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</si>
  <si>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</si>
  <si>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</si>
  <si>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</si>
  <si>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</si>
  <si>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</si>
  <si>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</si>
  <si>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</si>
  <si>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</si>
  <si>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</si>
  <si>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</si>
  <si>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</si>
  <si>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</si>
  <si>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</si>
  <si>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</si>
  <si>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</si>
  <si>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</si>
  <si>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</si>
  <si>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</si>
  <si>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</si>
  <si>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</si>
  <si>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</si>
  <si>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</si>
  <si>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</si>
  <si>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</si>
  <si>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</si>
  <si>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</si>
  <si>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</si>
  <si>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</si>
  <si>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</si>
  <si>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</si>
  <si>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</si>
  <si>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</si>
  <si>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</si>
  <si>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1 16 10000 00 0000 140</t>
  </si>
  <si>
    <t>Платежи в целях возмещения причиненного ущерба (убытков)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</si>
  <si>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</si>
  <si>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</si>
  <si>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</si>
  <si>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</si>
  <si>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</si>
  <si>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</si>
  <si>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</si>
  <si>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</si>
  <si>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</si>
  <si>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</si>
  <si>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</si>
  <si>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</si>
  <si>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</si>
  <si>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</si>
  <si>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</si>
  <si>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</si>
  <si>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</si>
  <si>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</si>
  <si>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</si>
  <si>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</si>
  <si>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</si>
  <si>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</si>
  <si>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</si>
  <si>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2 02 25555 04 0000 150
</t>
  </si>
  <si>
    <t xml:space="preserve">Субсидии бюджетам городских округов на реализацию программ формирования современной городской среды
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</si>
  <si>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</si>
  <si>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</si>
  <si>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</si>
  <si>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</si>
  <si>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</si>
  <si>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</si>
  <si>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</si>
  <si>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</si>
  <si>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</si>
  <si>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</si>
  <si>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</si>
  <si>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</si>
  <si>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2 02 35930 04 0000 150</t>
  </si>
  <si>
    <t xml:space="preserve">Субвенции бюджетам городских округов на государственную регистрацию актов гражданского состояния 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</si>
  <si>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</si>
  <si>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</si>
  <si>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</si>
  <si>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</si>
  <si>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 ДОХОДОВ</t>
  </si>
  <si>
    <t>руб.</t>
  </si>
  <si>
    <t xml:space="preserve">Сведения о доходах бюджета Дальнегорского городского округа </t>
  </si>
  <si>
    <t>2023 год
(проект бюджета)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</si>
  <si>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</si>
  <si>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</si>
  <si>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1 17 01040 04 0000 180</t>
  </si>
  <si>
    <t>Невыясненные поступления, зачисляемые в бюджеты городских округов</t>
  </si>
  <si>
    <t xml:space="preserve">2 02 25519 04 0000 150
</t>
  </si>
  <si>
    <t>Субсидии бюджетам городских округов на поддержку отрасли культуры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</si>
  <si>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</si>
  <si>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</si>
  <si>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</si>
  <si>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</si>
  <si>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</si>
  <si>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</si>
  <si>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</si>
  <si>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</si>
  <si>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</si>
  <si>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</si>
  <si>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</si>
  <si>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</si>
  <si>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</si>
  <si>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</si>
  <si>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1 08 07150 01 0000 110
</t>
  </si>
  <si>
    <t>Государственная пошлина за выдачу разрешения на установку рекламной конструкции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</si>
  <si>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</si>
  <si>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</si>
  <si>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</si>
  <si>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</si>
  <si>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</si>
  <si>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</si>
  <si>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1 16 07000 00 0000 140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</si>
  <si>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</si>
  <si>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</si>
  <si>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</si>
  <si>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</si>
  <si>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</si>
  <si>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</si>
  <si>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НАЛОГОВЫЕДОХОДЫ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</si>
  <si>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</si>
  <si>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2024 год
(проект бюджета)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</si>
  <si>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</si>
  <si>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</si>
  <si>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</si>
  <si>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1 11 05326 04 0000 120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</si>
  <si>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</si>
  <si>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</si>
  <si>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</si>
  <si>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</si>
  <si>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1 16 11000 01 0000 140</t>
  </si>
  <si>
    <t>Платежи, уплачиваемые в целях возмещения вреда</t>
  </si>
  <si>
    <t>ЗАДОЛЖЕННОСТЬ И ПЕРЕРАСЧЕТЫ ПО ОТМЕНЕННЫМ НАЛОГАМ, СБОРАМ И ИНЫМ ОБЯЗАТЕЛЬНЫМ ПЛАТЕЖАМ</t>
  </si>
  <si>
    <t>1 09 00000 00 0000 000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</si>
  <si>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</si>
  <si>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</si>
  <si>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2 02 36900 04 0000 150</t>
  </si>
  <si>
    <t>Единая субвенция бюджетам городских округов из бюджета субъекта Российской Федерации</t>
  </si>
  <si>
    <t>2 02 39999 04 0000 150</t>
  </si>
  <si>
    <t>Прочие субвенции бюджетам городских округов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</si>
  <si>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</si>
  <si>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</si>
  <si>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</si>
  <si>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</si>
  <si>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1 16 01103 01 0000 140</t>
  </si>
  <si>
    <t>1 16 01133 01 0000 140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</si>
  <si>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</si>
  <si>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</si>
  <si>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1 17 05040 04 1003 180</t>
  </si>
  <si>
    <t>1 17 05040 04 1004 180</t>
  </si>
  <si>
    <t>1 17 05040 04 1005 180</t>
  </si>
  <si>
    <t>плата за включение хозяйствующего субъекта в схему размещения нестационарных торговых объектов</t>
  </si>
  <si>
    <t>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</t>
  </si>
  <si>
    <t>плата за установку и эксплуатацию рекламных конструкций, расположенных на земельных участках, государственная собственность на которые не разграничена</t>
  </si>
  <si>
    <t>1 11 09044 04 1002 120</t>
  </si>
  <si>
    <t>1 11 09044 04 1003 120</t>
  </si>
  <si>
    <t>плата за предоставление муниципального рекламного места</t>
  </si>
  <si>
    <t>плата за наём жилья</t>
  </si>
  <si>
    <t>2021 год
(исполнение)</t>
  </si>
  <si>
    <t>2022 год
(ожидаемое исполнение)</t>
  </si>
  <si>
    <t>на 2023 год и плановый период 2024 и 2025 годов</t>
  </si>
  <si>
    <t>Отклонение от исполнения отчетного (2021) финансового года</t>
  </si>
  <si>
    <t>Отклонение от ожидаемого исполнения текущего (2022) финансового года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</si>
  <si>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</si>
  <si>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</si>
  <si>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</si>
  <si>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</si>
  <si>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1 11 09080 04 1004 120</t>
  </si>
  <si>
    <t>1 11 09080 04 1005 120</t>
  </si>
  <si>
    <t>плата за предоставление права на размещение и эксплуатацию нестационарного торгового объекта</t>
  </si>
  <si>
    <t xml:space="preserve">плата за установку и эксплуатацию рекламных конструкций </t>
  </si>
  <si>
    <t>2025 год
(проект бюджета)</t>
  </si>
  <si>
    <t xml:space="preserve">1 11 09080 04 0000 120
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</si>
  <si>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</si>
  <si>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1 16 01093 01 0000 140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</si>
  <si>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</si>
  <si>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</si>
  <si>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</si>
  <si>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2 02 25299 04 0000 150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</si>
  <si>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</si>
  <si>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2 02 25513 04 0000 150</t>
  </si>
  <si>
    <t>Субсидии бюджетам городских округов на развитие сети учреждений культурно-досугового типа</t>
  </si>
  <si>
    <t>2 02 25590 04 0000 150</t>
  </si>
  <si>
    <t>Субсидии бюджетам городских округов на техническое оснащение муниципальных музеев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</si>
  <si>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</si>
  <si>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1 05 01050 01 0000 110
</t>
  </si>
  <si>
    <t>1 09 04052 04 0000 110</t>
  </si>
  <si>
    <t xml:space="preserve">1 09 07052 04 0000 110
</t>
  </si>
  <si>
    <t>Земельный налог (по обязательствам, возникшим до 1 января 2006 года), мобилизуемый на территориях городских округов</t>
  </si>
  <si>
    <t>Прочие местные налоги и сборы, мобилизуемые на территориях городских округов</t>
  </si>
  <si>
    <t>2 02 25519 04 0000 150</t>
  </si>
  <si>
    <t>ГОСУДАРСТВЕННАЯ ПОШЛИНА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</si>
</sst>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0" fontId="9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/>
    </xf>
    <xf numFmtId="0" fontId="2" fillId="0" borderId="0" xfId="0" applyFont="1" applyFill="1"/>
    <xf numFmtId="4" fontId="1" fillId="0" borderId="0" xfId="0" applyNumberFormat="1" applyFont="1" applyFill="1"/>
    <xf numFmtId="1" fontId="7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/>
    </xf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49" fontId="3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164" fontId="4" fillId="0" borderId="0" xfId="0" applyNumberFormat="1" applyFont="1" applyFill="1"/>
    <xf numFmtId="0" fontId="11" fillId="0" borderId="0" xfId="0" applyFont="1" applyFill="1" applyAlignment="1">
      <alignment horizontal="justify"/>
    </xf>
    <xf numFmtId="4" fontId="9" fillId="0" borderId="0" xfId="0" applyNumberFormat="1" applyFont="1" applyFill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5"/>
  <sheetViews>
    <sheetView tabSelected="1" topLeftCell="A7" zoomScale="70" zoomScaleNormal="70" zoomScaleSheetLayoutView="70" workbookViewId="0">
      <pane xSplit="2" ySplit="6" topLeftCell="C57" activePane="bottomRight" state="frozen"/>
      <selection activeCell="A7" sqref="A7"/>
      <selection pane="topRight" activeCell="C7" sqref="C7"/>
      <selection pane="bottomLeft" activeCell="A13" sqref="A13"/>
      <selection pane="bottomRight" activeCell="D60" sqref="D60"/>
    </sheetView>
  </sheetViews>
  <sheetFormatPr defaultRowHeight="12" outlineLevelRow="1" x14ac:dyDescent="0.2"/>
  <cols>
    <col min="1" max="1" width="24.85546875" style="8" customWidth="1"/>
    <col min="2" max="2" width="50.85546875" style="31" customWidth="1"/>
    <col min="3" max="3" width="21" style="1" customWidth="1"/>
    <col min="4" max="4" width="19.28515625" style="1" customWidth="1"/>
    <col min="5" max="5" width="20.42578125" style="1" customWidth="1"/>
    <col min="6" max="6" width="20.5703125" style="1" bestFit="1" customWidth="1"/>
    <col min="7" max="7" width="19.7109375" style="1" customWidth="1"/>
    <col min="8" max="9" width="20" style="1" customWidth="1"/>
    <col min="10" max="10" width="18.5703125" style="8" customWidth="1"/>
    <col min="11" max="16384" width="9.140625" style="8"/>
  </cols>
  <sheetData>
    <row r="1" spans="1:9" x14ac:dyDescent="0.2">
      <c r="A1" s="23"/>
      <c r="B1" s="24"/>
    </row>
    <row r="2" spans="1:9" s="2" customFormat="1" ht="15" collapsed="1" x14ac:dyDescent="0.25">
      <c r="A2" s="25"/>
      <c r="B2" s="26"/>
      <c r="C2" s="27"/>
      <c r="E2" s="27"/>
      <c r="F2" s="28"/>
    </row>
    <row r="3" spans="1:9" s="2" customFormat="1" ht="15" x14ac:dyDescent="0.25">
      <c r="A3" s="25"/>
      <c r="B3" s="26"/>
      <c r="C3" s="27"/>
      <c r="E3" s="27"/>
      <c r="F3" s="28"/>
    </row>
    <row r="4" spans="1:9" s="2" customFormat="1" ht="15" x14ac:dyDescent="0.25">
      <c r="A4" s="25"/>
      <c r="B4" s="26"/>
      <c r="C4" s="27"/>
      <c r="E4" s="27"/>
      <c r="F4" s="28"/>
    </row>
    <row r="5" spans="1:9" s="2" customFormat="1" ht="15" x14ac:dyDescent="0.25">
      <c r="A5" s="25"/>
      <c r="B5" s="26"/>
      <c r="C5" s="27"/>
      <c r="E5" s="27"/>
      <c r="F5" s="28"/>
    </row>
    <row r="6" spans="1:9" s="2" customFormat="1" ht="13.5" customHeight="1" x14ac:dyDescent="0.2">
      <c r="A6" s="25"/>
      <c r="B6" s="29"/>
      <c r="C6" s="30"/>
      <c r="E6" s="30"/>
    </row>
    <row r="7" spans="1:9" s="15" customFormat="1" ht="15.75" customHeight="1" x14ac:dyDescent="0.2">
      <c r="A7" s="35" t="s">
        <v>189</v>
      </c>
      <c r="B7" s="35"/>
      <c r="C7" s="35"/>
      <c r="D7" s="35"/>
      <c r="E7" s="35"/>
      <c r="F7" s="35"/>
      <c r="G7" s="35"/>
      <c r="H7" s="35"/>
    </row>
    <row r="8" spans="1:9" s="15" customFormat="1" ht="13.5" customHeight="1" x14ac:dyDescent="0.2">
      <c r="A8" s="35"/>
      <c r="B8" s="35"/>
      <c r="C8" s="35"/>
      <c r="D8" s="35"/>
      <c r="E8" s="35"/>
      <c r="F8" s="35"/>
      <c r="G8" s="35"/>
      <c r="H8" s="35"/>
    </row>
    <row r="9" spans="1:9" s="15" customFormat="1" ht="17.25" customHeight="1" x14ac:dyDescent="0.25">
      <c r="A9" s="36" t="s">
        <v>267</v>
      </c>
      <c r="B9" s="36"/>
      <c r="C9" s="36"/>
      <c r="D9" s="36"/>
      <c r="E9" s="36"/>
      <c r="F9" s="36"/>
      <c r="G9" s="36"/>
      <c r="H9" s="36"/>
    </row>
    <row r="10" spans="1:9" s="15" customFormat="1" ht="15.75" x14ac:dyDescent="0.25">
      <c r="A10" s="16"/>
      <c r="B10" s="17"/>
      <c r="C10" s="11"/>
      <c r="D10" s="11"/>
      <c r="E10" s="11"/>
      <c r="F10" s="16"/>
      <c r="G10" s="12"/>
      <c r="H10" s="12"/>
      <c r="I10" s="12" t="s">
        <v>188</v>
      </c>
    </row>
    <row r="11" spans="1:9" s="20" customFormat="1" ht="94.5" x14ac:dyDescent="0.2">
      <c r="A11" s="18" t="s">
        <v>0</v>
      </c>
      <c r="B11" s="19" t="s">
        <v>1</v>
      </c>
      <c r="C11" s="10" t="s">
        <v>265</v>
      </c>
      <c r="D11" s="10" t="s">
        <v>266</v>
      </c>
      <c r="E11" s="10" t="s">
        <v>190</v>
      </c>
      <c r="F11" s="10" t="s">
        <v>268</v>
      </c>
      <c r="G11" s="10" t="s">
        <v>269</v>
      </c>
      <c r="H11" s="10" t="s">
        <v>228</v>
      </c>
      <c r="I11" s="10" t="s">
        <v>278</v>
      </c>
    </row>
    <row r="12" spans="1:9" s="5" customFormat="1" ht="18" customHeight="1" x14ac:dyDescent="0.2">
      <c r="A12" s="3" t="s">
        <v>2</v>
      </c>
      <c r="B12" s="13" t="s">
        <v>3</v>
      </c>
      <c r="C12" s="4">
        <f>C13+C50</f>
        <v>676079919.88999987</v>
      </c>
      <c r="D12" s="4">
        <f>D13+D50</f>
        <v>936835724.36000001</v>
      </c>
      <c r="E12" s="4">
        <f>E13+E50</f>
        <v>808541486</v>
      </c>
      <c r="F12" s="4">
        <f>E12-C12</f>
        <v>132461566.11000013</v>
      </c>
      <c r="G12" s="4">
        <f>E12-D12</f>
        <v>-128294238.36000001</v>
      </c>
      <c r="H12" s="4">
        <f>H13+H50</f>
        <v>858326681</v>
      </c>
      <c r="I12" s="4">
        <f>I13+I50</f>
        <v>851222528</v>
      </c>
    </row>
    <row r="13" spans="1:9" s="5" customFormat="1" ht="15.75" x14ac:dyDescent="0.2">
      <c r="A13" s="3"/>
      <c r="B13" s="13" t="s">
        <v>226</v>
      </c>
      <c r="C13" s="4">
        <f>C14+C22+C28+C38+C44+C47</f>
        <v>626469307.57999992</v>
      </c>
      <c r="D13" s="4">
        <f>D14+D22+D28+D38+D44+D47</f>
        <v>870477440</v>
      </c>
      <c r="E13" s="4">
        <f>E14+E22+E28+E38+E44+E47</f>
        <v>761036040</v>
      </c>
      <c r="F13" s="4">
        <f t="shared" ref="F13:F96" si="0">E13-C13</f>
        <v>134566732.42000008</v>
      </c>
      <c r="G13" s="4">
        <f t="shared" ref="G13:G96" si="1">E13-D13</f>
        <v>-109441400</v>
      </c>
      <c r="H13" s="4">
        <f>H14+H22+H28+H38+H44+H47</f>
        <v>809322100</v>
      </c>
      <c r="I13" s="4">
        <f>I14+I22+I28+I38+I44+I47</f>
        <v>801837220</v>
      </c>
    </row>
    <row r="14" spans="1:9" s="5" customFormat="1" ht="15.75" x14ac:dyDescent="0.2">
      <c r="A14" s="3" t="s">
        <v>4</v>
      </c>
      <c r="B14" s="13" t="s">
        <v>5</v>
      </c>
      <c r="C14" s="4">
        <f t="shared" ref="C14:E14" si="2">C15</f>
        <v>549843362.77999997</v>
      </c>
      <c r="D14" s="4">
        <f t="shared" si="2"/>
        <v>750423000</v>
      </c>
      <c r="E14" s="4">
        <f t="shared" si="2"/>
        <v>686129000</v>
      </c>
      <c r="F14" s="4">
        <f t="shared" ref="F14" si="3">E14-C14</f>
        <v>136285637.22000003</v>
      </c>
      <c r="G14" s="4">
        <f t="shared" ref="G14" si="4">E14-D14</f>
        <v>-64294000</v>
      </c>
      <c r="H14" s="4">
        <f t="shared" ref="H14:I14" si="5">H15</f>
        <v>732246000</v>
      </c>
      <c r="I14" s="4">
        <f t="shared" si="5"/>
        <v>723639000</v>
      </c>
    </row>
    <row r="15" spans="1:9" s="5" customFormat="1" ht="15.75" x14ac:dyDescent="0.2">
      <c r="A15" s="3" t="s">
        <v>6</v>
      </c>
      <c r="B15" s="13" t="s">
        <v>7</v>
      </c>
      <c r="C15" s="4">
        <f>SUM(C16:C21)</f>
        <v>549843362.77999997</v>
      </c>
      <c r="D15" s="4">
        <f>SUM(D16:D21)</f>
        <v>750423000</v>
      </c>
      <c r="E15" s="4">
        <f>SUM(E16:E21)</f>
        <v>686129000</v>
      </c>
      <c r="F15" s="4">
        <f t="shared" si="0"/>
        <v>136285637.22000003</v>
      </c>
      <c r="G15" s="4">
        <f t="shared" si="1"/>
        <v>-64294000</v>
      </c>
      <c r="H15" s="4">
        <f>SUM(H16:H21)</f>
        <v>732246000</v>
      </c>
      <c r="I15" s="4">
        <f>SUM(I16:I21)</f>
        <v>723639000</v>
      </c>
    </row>
    <row r="16" spans="1:9" ht="96" customHeight="1" outlineLevel="1" x14ac:dyDescent="0.2">
      <c r="A16" s="21" t="s">
        <v>8</v>
      </c>
      <c r="B16" s="6" t="s">
        <v>9</v>
      </c>
      <c r="C16" s="7">
        <v>531037085.41000003</v>
      </c>
      <c r="D16" s="7">
        <v>727672000</v>
      </c>
      <c r="E16" s="7">
        <v>669268000</v>
      </c>
      <c r="F16" s="7">
        <f t="shared" si="0"/>
        <v>138230914.58999997</v>
      </c>
      <c r="G16" s="7">
        <f t="shared" si="1"/>
        <v>-58404000</v>
      </c>
      <c r="H16" s="7">
        <v>714381000</v>
      </c>
      <c r="I16" s="7">
        <v>707097000</v>
      </c>
    </row>
    <row r="17" spans="1:9" ht="141.75" outlineLevel="1" x14ac:dyDescent="0.2">
      <c r="A17" s="21" t="s">
        <v>10</v>
      </c>
      <c r="B17" s="6" t="s">
        <v>11</v>
      </c>
      <c r="C17" s="7">
        <v>1427786.92</v>
      </c>
      <c r="D17" s="7">
        <v>2900000</v>
      </c>
      <c r="E17" s="7">
        <v>1596000</v>
      </c>
      <c r="F17" s="7">
        <f t="shared" si="0"/>
        <v>168213.08000000007</v>
      </c>
      <c r="G17" s="7">
        <f t="shared" si="1"/>
        <v>-1304000</v>
      </c>
      <c r="H17" s="7">
        <v>1691000</v>
      </c>
      <c r="I17" s="7">
        <v>1566000</v>
      </c>
    </row>
    <row r="18" spans="1:9" ht="65.25" customHeight="1" outlineLevel="1" x14ac:dyDescent="0.2">
      <c r="A18" s="21" t="s">
        <v>12</v>
      </c>
      <c r="B18" s="6" t="s">
        <v>13</v>
      </c>
      <c r="C18" s="7">
        <v>3569434.69</v>
      </c>
      <c r="D18" s="7">
        <v>3700000</v>
      </c>
      <c r="E18" s="7">
        <v>3934000</v>
      </c>
      <c r="F18" s="7">
        <f t="shared" si="0"/>
        <v>364565.31000000006</v>
      </c>
      <c r="G18" s="7">
        <f t="shared" si="1"/>
        <v>234000</v>
      </c>
      <c r="H18" s="7">
        <v>4169000</v>
      </c>
      <c r="I18" s="7">
        <v>3860000</v>
      </c>
    </row>
    <row r="19" spans="1:9" ht="111" customHeight="1" outlineLevel="1" x14ac:dyDescent="0.2">
      <c r="A19" s="21" t="s">
        <v>14</v>
      </c>
      <c r="B19" s="6" t="s">
        <v>15</v>
      </c>
      <c r="C19" s="7">
        <v>1450799.08</v>
      </c>
      <c r="D19" s="7">
        <v>700000</v>
      </c>
      <c r="E19" s="7">
        <v>744000</v>
      </c>
      <c r="F19" s="7">
        <f t="shared" si="0"/>
        <v>-706799.08000000007</v>
      </c>
      <c r="G19" s="7">
        <f t="shared" si="1"/>
        <v>44000</v>
      </c>
      <c r="H19" s="7">
        <v>788000</v>
      </c>
      <c r="I19" s="7">
        <v>730000</v>
      </c>
    </row>
    <row r="20" spans="1:9" ht="66" customHeight="1" outlineLevel="1" x14ac:dyDescent="0.2">
      <c r="A20" s="21" t="s">
        <v>16</v>
      </c>
      <c r="B20" s="6" t="s">
        <v>17</v>
      </c>
      <c r="C20" s="7">
        <v>0</v>
      </c>
      <c r="D20" s="7">
        <v>0</v>
      </c>
      <c r="E20" s="7">
        <v>0</v>
      </c>
      <c r="F20" s="7">
        <f t="shared" si="0"/>
        <v>0</v>
      </c>
      <c r="G20" s="7">
        <f t="shared" si="1"/>
        <v>0</v>
      </c>
      <c r="H20" s="7">
        <v>0</v>
      </c>
      <c r="I20" s="7">
        <v>0</v>
      </c>
    </row>
    <row r="21" spans="1:9" ht="141.75" outlineLevel="1" x14ac:dyDescent="0.2">
      <c r="A21" s="21" t="s">
        <v>229</v>
      </c>
      <c r="B21" s="6" t="s">
        <v>230</v>
      </c>
      <c r="C21" s="7">
        <v>12358256.68</v>
      </c>
      <c r="D21" s="7">
        <v>15451000</v>
      </c>
      <c r="E21" s="7">
        <v>10587000</v>
      </c>
      <c r="F21" s="7">
        <f t="shared" si="0"/>
        <v>-1771256.6799999997</v>
      </c>
      <c r="G21" s="7">
        <f t="shared" si="1"/>
        <v>-4864000</v>
      </c>
      <c r="H21" s="7">
        <v>11217000</v>
      </c>
      <c r="I21" s="7">
        <v>10386000</v>
      </c>
    </row>
    <row r="22" spans="1:9" s="5" customFormat="1" ht="47.25" x14ac:dyDescent="0.2">
      <c r="A22" s="3" t="s">
        <v>18</v>
      </c>
      <c r="B22" s="13" t="s">
        <v>19</v>
      </c>
      <c r="C22" s="4">
        <f>C23</f>
        <v>11811329.060000001</v>
      </c>
      <c r="D22" s="4">
        <f>D23</f>
        <v>12718440</v>
      </c>
      <c r="E22" s="4">
        <f>E23</f>
        <v>13804120</v>
      </c>
      <c r="F22" s="4">
        <f t="shared" si="0"/>
        <v>1992790.9399999995</v>
      </c>
      <c r="G22" s="4">
        <f t="shared" si="1"/>
        <v>1085680</v>
      </c>
      <c r="H22" s="4">
        <f>H23</f>
        <v>14870980</v>
      </c>
      <c r="I22" s="4">
        <f>I23</f>
        <v>14870980</v>
      </c>
    </row>
    <row r="23" spans="1:9" ht="47.25" outlineLevel="1" x14ac:dyDescent="0.2">
      <c r="A23" s="3" t="s">
        <v>20</v>
      </c>
      <c r="B23" s="13" t="s">
        <v>21</v>
      </c>
      <c r="C23" s="4">
        <f>SUM(C24:C27)</f>
        <v>11811329.060000001</v>
      </c>
      <c r="D23" s="4">
        <f>SUM(D24:D27)</f>
        <v>12718440</v>
      </c>
      <c r="E23" s="4">
        <f>SUM(E24:E27)</f>
        <v>13804120</v>
      </c>
      <c r="F23" s="4">
        <f t="shared" si="0"/>
        <v>1992790.9399999995</v>
      </c>
      <c r="G23" s="4">
        <f t="shared" si="1"/>
        <v>1085680</v>
      </c>
      <c r="H23" s="4">
        <f>SUM(H24:H27)</f>
        <v>14870980</v>
      </c>
      <c r="I23" s="4">
        <f>SUM(I24:I27)</f>
        <v>14870980</v>
      </c>
    </row>
    <row r="24" spans="1:9" ht="141.75" customHeight="1" outlineLevel="1" x14ac:dyDescent="0.2">
      <c r="A24" s="21" t="s">
        <v>22</v>
      </c>
      <c r="B24" s="6" t="s">
        <v>23</v>
      </c>
      <c r="C24" s="7">
        <v>5452813.2999999998</v>
      </c>
      <c r="D24" s="7">
        <v>5750390</v>
      </c>
      <c r="E24" s="7">
        <v>6175930</v>
      </c>
      <c r="F24" s="7">
        <f t="shared" si="0"/>
        <v>723116.70000000019</v>
      </c>
      <c r="G24" s="7">
        <f t="shared" si="1"/>
        <v>425540</v>
      </c>
      <c r="H24" s="7">
        <v>6547500</v>
      </c>
      <c r="I24" s="7">
        <v>6547500</v>
      </c>
    </row>
    <row r="25" spans="1:9" ht="162" customHeight="1" outlineLevel="1" x14ac:dyDescent="0.2">
      <c r="A25" s="21" t="s">
        <v>24</v>
      </c>
      <c r="B25" s="6" t="s">
        <v>25</v>
      </c>
      <c r="C25" s="7">
        <v>38348.18</v>
      </c>
      <c r="D25" s="7">
        <v>31830</v>
      </c>
      <c r="E25" s="7">
        <v>34590</v>
      </c>
      <c r="F25" s="7">
        <f t="shared" si="0"/>
        <v>-3758.1800000000003</v>
      </c>
      <c r="G25" s="7">
        <f t="shared" si="1"/>
        <v>2760</v>
      </c>
      <c r="H25" s="7">
        <v>37830</v>
      </c>
      <c r="I25" s="7">
        <v>37830</v>
      </c>
    </row>
    <row r="26" spans="1:9" ht="143.25" customHeight="1" outlineLevel="1" x14ac:dyDescent="0.2">
      <c r="A26" s="21" t="s">
        <v>26</v>
      </c>
      <c r="B26" s="6" t="s">
        <v>27</v>
      </c>
      <c r="C26" s="7">
        <v>7250012.2000000002</v>
      </c>
      <c r="D26" s="7">
        <v>7657300</v>
      </c>
      <c r="E26" s="7">
        <v>8358890</v>
      </c>
      <c r="F26" s="7">
        <f t="shared" si="0"/>
        <v>1108877.7999999998</v>
      </c>
      <c r="G26" s="7">
        <f t="shared" si="1"/>
        <v>701590</v>
      </c>
      <c r="H26" s="7">
        <v>9125920</v>
      </c>
      <c r="I26" s="7">
        <v>9125920</v>
      </c>
    </row>
    <row r="27" spans="1:9" ht="143.25" customHeight="1" outlineLevel="1" x14ac:dyDescent="0.2">
      <c r="A27" s="21" t="s">
        <v>28</v>
      </c>
      <c r="B27" s="6" t="s">
        <v>29</v>
      </c>
      <c r="C27" s="7">
        <v>-929844.62</v>
      </c>
      <c r="D27" s="7">
        <v>-721080</v>
      </c>
      <c r="E27" s="7">
        <v>-765290</v>
      </c>
      <c r="F27" s="7">
        <f t="shared" si="0"/>
        <v>164554.62</v>
      </c>
      <c r="G27" s="7">
        <f t="shared" si="1"/>
        <v>-44210</v>
      </c>
      <c r="H27" s="7">
        <v>-840270</v>
      </c>
      <c r="I27" s="7">
        <v>-840270</v>
      </c>
    </row>
    <row r="28" spans="1:9" s="5" customFormat="1" ht="15.75" x14ac:dyDescent="0.2">
      <c r="A28" s="3" t="s">
        <v>30</v>
      </c>
      <c r="B28" s="13" t="s">
        <v>31</v>
      </c>
      <c r="C28" s="4">
        <f t="shared" ref="C28" si="6">C29+C33+C36+C37</f>
        <v>29381240.620000001</v>
      </c>
      <c r="D28" s="4">
        <f t="shared" ref="D28:E28" si="7">D29+D33+D36+D37</f>
        <v>69138000</v>
      </c>
      <c r="E28" s="4">
        <f t="shared" si="7"/>
        <v>28945920</v>
      </c>
      <c r="F28" s="4">
        <f t="shared" si="0"/>
        <v>-435320.62000000104</v>
      </c>
      <c r="G28" s="4">
        <f t="shared" si="1"/>
        <v>-40192080</v>
      </c>
      <c r="H28" s="4">
        <f t="shared" ref="H28" si="8">H29+H33+H36+H37</f>
        <v>29993120</v>
      </c>
      <c r="I28" s="4">
        <f t="shared" ref="I28" si="9">I29+I33+I36+I37</f>
        <v>31060240</v>
      </c>
    </row>
    <row r="29" spans="1:9" s="5" customFormat="1" ht="31.5" outlineLevel="1" x14ac:dyDescent="0.2">
      <c r="A29" s="3" t="s">
        <v>220</v>
      </c>
      <c r="B29" s="13" t="s">
        <v>221</v>
      </c>
      <c r="C29" s="4">
        <f>SUM(C30:C32)</f>
        <v>2095020.94</v>
      </c>
      <c r="D29" s="4">
        <f t="shared" ref="D29:E29" si="10">SUM(D30:D32)</f>
        <v>49879000</v>
      </c>
      <c r="E29" s="4">
        <f t="shared" si="10"/>
        <v>2808920</v>
      </c>
      <c r="F29" s="4">
        <f t="shared" ref="F29:F32" si="11">E29-C29</f>
        <v>713899.06</v>
      </c>
      <c r="G29" s="4">
        <f t="shared" ref="G29:G32" si="12">E29-D29</f>
        <v>-47070080</v>
      </c>
      <c r="H29" s="4">
        <f>SUM(H30:H32)</f>
        <v>2944120</v>
      </c>
      <c r="I29" s="4">
        <f>SUM(I30:I32)</f>
        <v>3096240</v>
      </c>
    </row>
    <row r="30" spans="1:9" ht="47.25" outlineLevel="1" x14ac:dyDescent="0.2">
      <c r="A30" s="21" t="s">
        <v>222</v>
      </c>
      <c r="B30" s="6" t="s">
        <v>223</v>
      </c>
      <c r="C30" s="7">
        <v>1203881.67</v>
      </c>
      <c r="D30" s="7">
        <v>39172000</v>
      </c>
      <c r="E30" s="7">
        <v>2009640</v>
      </c>
      <c r="F30" s="7">
        <f t="shared" si="11"/>
        <v>805758.33000000007</v>
      </c>
      <c r="G30" s="7">
        <f t="shared" si="12"/>
        <v>-37162360</v>
      </c>
      <c r="H30" s="7">
        <v>2086100</v>
      </c>
      <c r="I30" s="7">
        <v>2178380</v>
      </c>
    </row>
    <row r="31" spans="1:9" ht="48.75" customHeight="1" outlineLevel="1" x14ac:dyDescent="0.2">
      <c r="A31" s="21" t="s">
        <v>224</v>
      </c>
      <c r="B31" s="6" t="s">
        <v>225</v>
      </c>
      <c r="C31" s="7">
        <v>891126.77</v>
      </c>
      <c r="D31" s="7">
        <v>10707000</v>
      </c>
      <c r="E31" s="7">
        <v>799280</v>
      </c>
      <c r="F31" s="7">
        <f t="shared" si="11"/>
        <v>-91846.770000000019</v>
      </c>
      <c r="G31" s="7">
        <f t="shared" si="12"/>
        <v>-9907720</v>
      </c>
      <c r="H31" s="7">
        <v>858020</v>
      </c>
      <c r="I31" s="7">
        <v>917860</v>
      </c>
    </row>
    <row r="32" spans="1:9" ht="48.75" customHeight="1" outlineLevel="1" x14ac:dyDescent="0.2">
      <c r="A32" s="21" t="s">
        <v>292</v>
      </c>
      <c r="B32" s="6" t="s">
        <v>291</v>
      </c>
      <c r="C32" s="7">
        <v>12.5</v>
      </c>
      <c r="D32" s="7">
        <v>0</v>
      </c>
      <c r="E32" s="7">
        <v>0</v>
      </c>
      <c r="F32" s="7">
        <f t="shared" si="11"/>
        <v>-12.5</v>
      </c>
      <c r="G32" s="7">
        <f t="shared" si="12"/>
        <v>0</v>
      </c>
      <c r="H32" s="7">
        <v>0</v>
      </c>
      <c r="I32" s="7">
        <v>0</v>
      </c>
    </row>
    <row r="33" spans="1:9" s="5" customFormat="1" ht="31.5" outlineLevel="1" x14ac:dyDescent="0.2">
      <c r="A33" s="3" t="s">
        <v>32</v>
      </c>
      <c r="B33" s="13" t="s">
        <v>33</v>
      </c>
      <c r="C33" s="4">
        <f>SUM(C34:C35)</f>
        <v>6899489.0300000003</v>
      </c>
      <c r="D33" s="4">
        <f>SUM(D34:D35)</f>
        <v>0</v>
      </c>
      <c r="E33" s="4">
        <f>SUM(E34:E35)</f>
        <v>-70000</v>
      </c>
      <c r="F33" s="4">
        <f t="shared" si="0"/>
        <v>-6969489.0300000003</v>
      </c>
      <c r="G33" s="4">
        <f t="shared" si="1"/>
        <v>-70000</v>
      </c>
      <c r="H33" s="4">
        <f>SUM(H34:H35)</f>
        <v>0</v>
      </c>
      <c r="I33" s="4">
        <f>SUM(I34:I35)</f>
        <v>0</v>
      </c>
    </row>
    <row r="34" spans="1:9" ht="31.5" customHeight="1" outlineLevel="1" x14ac:dyDescent="0.2">
      <c r="A34" s="21" t="s">
        <v>34</v>
      </c>
      <c r="B34" s="6" t="s">
        <v>33</v>
      </c>
      <c r="C34" s="7">
        <v>6900848.7999999998</v>
      </c>
      <c r="D34" s="7">
        <v>0</v>
      </c>
      <c r="E34" s="7">
        <v>-70000</v>
      </c>
      <c r="F34" s="7">
        <f t="shared" si="0"/>
        <v>-6970848.7999999998</v>
      </c>
      <c r="G34" s="7">
        <f t="shared" si="1"/>
        <v>-70000</v>
      </c>
      <c r="H34" s="7">
        <v>0</v>
      </c>
      <c r="I34" s="7">
        <v>0</v>
      </c>
    </row>
    <row r="35" spans="1:9" ht="48.75" customHeight="1" outlineLevel="1" x14ac:dyDescent="0.2">
      <c r="A35" s="21" t="s">
        <v>35</v>
      </c>
      <c r="B35" s="6" t="s">
        <v>36</v>
      </c>
      <c r="C35" s="7">
        <v>-1359.77</v>
      </c>
      <c r="D35" s="7">
        <v>0</v>
      </c>
      <c r="E35" s="7">
        <v>0</v>
      </c>
      <c r="F35" s="7">
        <f t="shared" si="0"/>
        <v>1359.77</v>
      </c>
      <c r="G35" s="7">
        <f t="shared" si="1"/>
        <v>0</v>
      </c>
      <c r="H35" s="7">
        <v>0</v>
      </c>
      <c r="I35" s="7">
        <v>0</v>
      </c>
    </row>
    <row r="36" spans="1:9" s="5" customFormat="1" ht="15.75" outlineLevel="1" x14ac:dyDescent="0.2">
      <c r="A36" s="3" t="s">
        <v>37</v>
      </c>
      <c r="B36" s="13" t="s">
        <v>38</v>
      </c>
      <c r="C36" s="4">
        <v>5671602.2599999998</v>
      </c>
      <c r="D36" s="4">
        <v>5878000</v>
      </c>
      <c r="E36" s="4">
        <v>11334000</v>
      </c>
      <c r="F36" s="4">
        <f t="shared" si="0"/>
        <v>5662397.7400000002</v>
      </c>
      <c r="G36" s="4">
        <f t="shared" si="1"/>
        <v>5456000</v>
      </c>
      <c r="H36" s="4">
        <v>11698000</v>
      </c>
      <c r="I36" s="4">
        <v>12094000</v>
      </c>
    </row>
    <row r="37" spans="1:9" s="5" customFormat="1" ht="47.25" outlineLevel="1" x14ac:dyDescent="0.2">
      <c r="A37" s="3" t="s">
        <v>39</v>
      </c>
      <c r="B37" s="13" t="s">
        <v>40</v>
      </c>
      <c r="C37" s="4">
        <v>14715128.390000001</v>
      </c>
      <c r="D37" s="4">
        <v>13381000</v>
      </c>
      <c r="E37" s="4">
        <v>14873000</v>
      </c>
      <c r="F37" s="4">
        <f t="shared" si="0"/>
        <v>157871.6099999994</v>
      </c>
      <c r="G37" s="4">
        <f t="shared" si="1"/>
        <v>1492000</v>
      </c>
      <c r="H37" s="4">
        <v>15351000</v>
      </c>
      <c r="I37" s="4">
        <v>15870000</v>
      </c>
    </row>
    <row r="38" spans="1:9" s="5" customFormat="1" ht="15.75" x14ac:dyDescent="0.2">
      <c r="A38" s="3" t="s">
        <v>41</v>
      </c>
      <c r="B38" s="13" t="s">
        <v>42</v>
      </c>
      <c r="C38" s="4">
        <f>C40+C41</f>
        <v>27042009.380000003</v>
      </c>
      <c r="D38" s="4">
        <f>D40+D41</f>
        <v>31063000</v>
      </c>
      <c r="E38" s="4">
        <f>E40+E41</f>
        <v>25082000</v>
      </c>
      <c r="F38" s="4">
        <f t="shared" si="0"/>
        <v>-1960009.3800000027</v>
      </c>
      <c r="G38" s="4">
        <f t="shared" si="1"/>
        <v>-5981000</v>
      </c>
      <c r="H38" s="4">
        <f>H40+H41</f>
        <v>25132000</v>
      </c>
      <c r="I38" s="4">
        <f>I40+I41</f>
        <v>25182000</v>
      </c>
    </row>
    <row r="39" spans="1:9" s="5" customFormat="1" ht="31.5" outlineLevel="1" x14ac:dyDescent="0.2">
      <c r="A39" s="3" t="s">
        <v>43</v>
      </c>
      <c r="B39" s="13" t="s">
        <v>44</v>
      </c>
      <c r="C39" s="4">
        <f>C40</f>
        <v>12477095.310000001</v>
      </c>
      <c r="D39" s="4">
        <f>D40</f>
        <v>21305000</v>
      </c>
      <c r="E39" s="4">
        <f>E40</f>
        <v>12200000</v>
      </c>
      <c r="F39" s="4">
        <f t="shared" si="0"/>
        <v>-277095.31000000052</v>
      </c>
      <c r="G39" s="4">
        <f t="shared" si="1"/>
        <v>-9105000</v>
      </c>
      <c r="H39" s="4">
        <f>H40</f>
        <v>12250000</v>
      </c>
      <c r="I39" s="4">
        <f>I40</f>
        <v>12300000</v>
      </c>
    </row>
    <row r="40" spans="1:9" ht="65.25" customHeight="1" outlineLevel="1" x14ac:dyDescent="0.2">
      <c r="A40" s="21" t="s">
        <v>45</v>
      </c>
      <c r="B40" s="6" t="s">
        <v>46</v>
      </c>
      <c r="C40" s="7">
        <v>12477095.310000001</v>
      </c>
      <c r="D40" s="7">
        <v>21305000</v>
      </c>
      <c r="E40" s="7">
        <v>12200000</v>
      </c>
      <c r="F40" s="7">
        <f t="shared" si="0"/>
        <v>-277095.31000000052</v>
      </c>
      <c r="G40" s="7">
        <f t="shared" si="1"/>
        <v>-9105000</v>
      </c>
      <c r="H40" s="7">
        <v>12250000</v>
      </c>
      <c r="I40" s="7">
        <v>12300000</v>
      </c>
    </row>
    <row r="41" spans="1:9" s="5" customFormat="1" ht="15.75" outlineLevel="1" x14ac:dyDescent="0.2">
      <c r="A41" s="3" t="s">
        <v>47</v>
      </c>
      <c r="B41" s="13" t="s">
        <v>48</v>
      </c>
      <c r="C41" s="4">
        <f>SUM(C42:C43)</f>
        <v>14564914.07</v>
      </c>
      <c r="D41" s="4">
        <f>SUM(D42:D43)</f>
        <v>9758000</v>
      </c>
      <c r="E41" s="4">
        <f>SUM(E42:E43)</f>
        <v>12882000</v>
      </c>
      <c r="F41" s="4">
        <f t="shared" si="0"/>
        <v>-1682914.0700000003</v>
      </c>
      <c r="G41" s="4">
        <f t="shared" si="1"/>
        <v>3124000</v>
      </c>
      <c r="H41" s="4">
        <f>SUM(H42:H43)</f>
        <v>12882000</v>
      </c>
      <c r="I41" s="4">
        <f>SUM(I42:I43)</f>
        <v>12882000</v>
      </c>
    </row>
    <row r="42" spans="1:9" ht="48" customHeight="1" outlineLevel="1" x14ac:dyDescent="0.2">
      <c r="A42" s="21" t="s">
        <v>49</v>
      </c>
      <c r="B42" s="6" t="s">
        <v>50</v>
      </c>
      <c r="C42" s="7">
        <v>9572128.1600000001</v>
      </c>
      <c r="D42" s="7">
        <v>6424000</v>
      </c>
      <c r="E42" s="7">
        <v>8791000</v>
      </c>
      <c r="F42" s="7">
        <f t="shared" si="0"/>
        <v>-781128.16000000015</v>
      </c>
      <c r="G42" s="7">
        <f t="shared" si="1"/>
        <v>2367000</v>
      </c>
      <c r="H42" s="7">
        <v>8791000</v>
      </c>
      <c r="I42" s="7">
        <v>8791000</v>
      </c>
    </row>
    <row r="43" spans="1:9" ht="48.75" customHeight="1" outlineLevel="1" x14ac:dyDescent="0.2">
      <c r="A43" s="21" t="s">
        <v>51</v>
      </c>
      <c r="B43" s="6" t="s">
        <v>52</v>
      </c>
      <c r="C43" s="7">
        <v>4992785.91</v>
      </c>
      <c r="D43" s="7">
        <v>3334000</v>
      </c>
      <c r="E43" s="7">
        <v>4091000</v>
      </c>
      <c r="F43" s="7">
        <f t="shared" si="0"/>
        <v>-901785.91000000015</v>
      </c>
      <c r="G43" s="7">
        <f t="shared" si="1"/>
        <v>757000</v>
      </c>
      <c r="H43" s="7">
        <v>4091000</v>
      </c>
      <c r="I43" s="7">
        <v>4091000</v>
      </c>
    </row>
    <row r="44" spans="1:9" s="5" customFormat="1" ht="15.75" x14ac:dyDescent="0.2">
      <c r="A44" s="3" t="s">
        <v>53</v>
      </c>
      <c r="B44" s="13" t="s">
        <v>298</v>
      </c>
      <c r="C44" s="4">
        <f>SUM(C45:C46)</f>
        <v>8449848.9000000004</v>
      </c>
      <c r="D44" s="4">
        <f>SUM(D45:D46)</f>
        <v>7135000</v>
      </c>
      <c r="E44" s="4">
        <f t="shared" ref="E44" si="13">SUM(E45:E46)</f>
        <v>7075000</v>
      </c>
      <c r="F44" s="4">
        <f t="shared" si="0"/>
        <v>-1374848.9000000004</v>
      </c>
      <c r="G44" s="4">
        <f t="shared" si="1"/>
        <v>-60000</v>
      </c>
      <c r="H44" s="4">
        <f t="shared" ref="H44" si="14">SUM(H45:H46)</f>
        <v>7080000</v>
      </c>
      <c r="I44" s="4">
        <f t="shared" ref="I44" si="15">SUM(I45:I46)</f>
        <v>7085000</v>
      </c>
    </row>
    <row r="45" spans="1:9" ht="63.75" customHeight="1" outlineLevel="1" x14ac:dyDescent="0.2">
      <c r="A45" s="21" t="s">
        <v>54</v>
      </c>
      <c r="B45" s="6" t="s">
        <v>55</v>
      </c>
      <c r="C45" s="7">
        <v>8299848.9000000004</v>
      </c>
      <c r="D45" s="7">
        <v>7035000</v>
      </c>
      <c r="E45" s="7">
        <v>7040000</v>
      </c>
      <c r="F45" s="7">
        <f t="shared" si="0"/>
        <v>-1259848.9000000004</v>
      </c>
      <c r="G45" s="7">
        <f t="shared" si="1"/>
        <v>5000</v>
      </c>
      <c r="H45" s="7">
        <v>7045000</v>
      </c>
      <c r="I45" s="7">
        <v>7050000</v>
      </c>
    </row>
    <row r="46" spans="1:9" ht="33.75" customHeight="1" outlineLevel="1" x14ac:dyDescent="0.2">
      <c r="A46" s="21" t="s">
        <v>211</v>
      </c>
      <c r="B46" s="6" t="s">
        <v>212</v>
      </c>
      <c r="C46" s="7">
        <v>150000</v>
      </c>
      <c r="D46" s="7">
        <v>100000</v>
      </c>
      <c r="E46" s="7">
        <v>35000</v>
      </c>
      <c r="F46" s="7">
        <f t="shared" si="0"/>
        <v>-115000</v>
      </c>
      <c r="G46" s="7">
        <f t="shared" si="1"/>
        <v>-65000</v>
      </c>
      <c r="H46" s="7">
        <v>35000</v>
      </c>
      <c r="I46" s="7">
        <v>35000</v>
      </c>
    </row>
    <row r="47" spans="1:9" s="5" customFormat="1" ht="33.75" customHeight="1" outlineLevel="1" x14ac:dyDescent="0.2">
      <c r="A47" s="3" t="s">
        <v>240</v>
      </c>
      <c r="B47" s="13" t="s">
        <v>239</v>
      </c>
      <c r="C47" s="4">
        <f>C48+C49</f>
        <v>-58483.159999999996</v>
      </c>
      <c r="D47" s="4">
        <f>D48+D49</f>
        <v>0</v>
      </c>
      <c r="E47" s="4">
        <f>E48+E49</f>
        <v>0</v>
      </c>
      <c r="F47" s="4">
        <f t="shared" si="0"/>
        <v>58483.159999999996</v>
      </c>
      <c r="G47" s="7">
        <f t="shared" si="1"/>
        <v>0</v>
      </c>
      <c r="H47" s="4">
        <f>H48+H49</f>
        <v>0</v>
      </c>
      <c r="I47" s="4">
        <f>I48+I49</f>
        <v>0</v>
      </c>
    </row>
    <row r="48" spans="1:9" ht="33.75" customHeight="1" outlineLevel="1" x14ac:dyDescent="0.2">
      <c r="A48" s="21" t="s">
        <v>293</v>
      </c>
      <c r="B48" s="6" t="s">
        <v>295</v>
      </c>
      <c r="C48" s="7">
        <v>-58453.74</v>
      </c>
      <c r="D48" s="7">
        <v>0</v>
      </c>
      <c r="E48" s="7">
        <v>0</v>
      </c>
      <c r="F48" s="7">
        <f t="shared" si="0"/>
        <v>58453.74</v>
      </c>
      <c r="G48" s="7">
        <f t="shared" si="1"/>
        <v>0</v>
      </c>
      <c r="H48" s="7">
        <v>0</v>
      </c>
      <c r="I48" s="7">
        <v>0</v>
      </c>
    </row>
    <row r="49" spans="1:9" ht="33.75" customHeight="1" outlineLevel="1" x14ac:dyDescent="0.2">
      <c r="A49" s="21" t="s">
        <v>294</v>
      </c>
      <c r="B49" s="6" t="s">
        <v>296</v>
      </c>
      <c r="C49" s="7">
        <v>-29.42</v>
      </c>
      <c r="D49" s="7">
        <v>0</v>
      </c>
      <c r="E49" s="7">
        <v>0</v>
      </c>
      <c r="F49" s="7">
        <f t="shared" si="0"/>
        <v>29.42</v>
      </c>
      <c r="G49" s="7">
        <f t="shared" si="1"/>
        <v>0</v>
      </c>
      <c r="H49" s="7">
        <v>0</v>
      </c>
      <c r="I49" s="7">
        <v>0</v>
      </c>
    </row>
    <row r="50" spans="1:9" ht="15.75" x14ac:dyDescent="0.2">
      <c r="A50" s="3"/>
      <c r="B50" s="13" t="s">
        <v>56</v>
      </c>
      <c r="C50" s="4">
        <f>C51+C67+C74+C80+C87+C112</f>
        <v>49610612.310000002</v>
      </c>
      <c r="D50" s="4">
        <f>D51+D67+D74+D80+D87+D112</f>
        <v>66358284.359999999</v>
      </c>
      <c r="E50" s="4">
        <f>E51+E67+E74+E80+E87+E112</f>
        <v>47505446</v>
      </c>
      <c r="F50" s="4">
        <f t="shared" si="0"/>
        <v>-2105166.3100000024</v>
      </c>
      <c r="G50" s="4">
        <f t="shared" si="1"/>
        <v>-18852838.359999999</v>
      </c>
      <c r="H50" s="4">
        <f>H51+H67+H74+H80+H87+H112</f>
        <v>49004581</v>
      </c>
      <c r="I50" s="4">
        <f>I51+I67+I74+I80+I87+I112</f>
        <v>49385308</v>
      </c>
    </row>
    <row r="51" spans="1:9" ht="63" x14ac:dyDescent="0.2">
      <c r="A51" s="3" t="s">
        <v>57</v>
      </c>
      <c r="B51" s="13" t="s">
        <v>58</v>
      </c>
      <c r="C51" s="4">
        <f>C52+C60+C58</f>
        <v>23514707.390000001</v>
      </c>
      <c r="D51" s="4">
        <f>D52+D60+D58</f>
        <v>29717308.48</v>
      </c>
      <c r="E51" s="4">
        <f>E52+E60+E58</f>
        <v>31353347</v>
      </c>
      <c r="F51" s="4">
        <f t="shared" si="0"/>
        <v>7838639.6099999994</v>
      </c>
      <c r="G51" s="4">
        <f t="shared" si="1"/>
        <v>1636038.5199999996</v>
      </c>
      <c r="H51" s="4">
        <f>H52+H60+H58</f>
        <v>33460774</v>
      </c>
      <c r="I51" s="4">
        <f>I52+I60+I58</f>
        <v>35372058</v>
      </c>
    </row>
    <row r="52" spans="1:9" s="5" customFormat="1" ht="112.5" customHeight="1" outlineLevel="1" x14ac:dyDescent="0.2">
      <c r="A52" s="3" t="s">
        <v>59</v>
      </c>
      <c r="B52" s="13" t="s">
        <v>60</v>
      </c>
      <c r="C52" s="22">
        <f t="shared" ref="C52" si="16">SUM(C53:C57)</f>
        <v>15352507.210000001</v>
      </c>
      <c r="D52" s="22">
        <f t="shared" ref="D52:E52" si="17">SUM(D53:D57)</f>
        <v>17864570</v>
      </c>
      <c r="E52" s="22">
        <f t="shared" si="17"/>
        <v>20140000</v>
      </c>
      <c r="F52" s="22">
        <f t="shared" si="0"/>
        <v>4787492.7899999991</v>
      </c>
      <c r="G52" s="22">
        <f t="shared" si="1"/>
        <v>2275430</v>
      </c>
      <c r="H52" s="22">
        <f t="shared" ref="H52" si="18">SUM(H53:H57)</f>
        <v>21676000</v>
      </c>
      <c r="I52" s="22">
        <f t="shared" ref="I52" si="19">SUM(I53:I57)</f>
        <v>23213000</v>
      </c>
    </row>
    <row r="53" spans="1:9" ht="98.25" customHeight="1" outlineLevel="1" x14ac:dyDescent="0.2">
      <c r="A53" s="21" t="s">
        <v>61</v>
      </c>
      <c r="B53" s="6" t="s">
        <v>62</v>
      </c>
      <c r="C53" s="7">
        <v>7173504.5300000003</v>
      </c>
      <c r="D53" s="7">
        <v>8107780</v>
      </c>
      <c r="E53" s="7">
        <v>9143000</v>
      </c>
      <c r="F53" s="7">
        <f t="shared" si="0"/>
        <v>1969495.4699999997</v>
      </c>
      <c r="G53" s="7">
        <f t="shared" si="1"/>
        <v>1035220</v>
      </c>
      <c r="H53" s="7">
        <v>10177000</v>
      </c>
      <c r="I53" s="7">
        <v>11213000</v>
      </c>
    </row>
    <row r="54" spans="1:9" ht="100.5" customHeight="1" outlineLevel="1" x14ac:dyDescent="0.2">
      <c r="A54" s="21" t="s">
        <v>63</v>
      </c>
      <c r="B54" s="6" t="s">
        <v>64</v>
      </c>
      <c r="C54" s="7">
        <v>183338.45</v>
      </c>
      <c r="D54" s="7">
        <v>247790</v>
      </c>
      <c r="E54" s="7">
        <v>481000</v>
      </c>
      <c r="F54" s="7">
        <f t="shared" si="0"/>
        <v>297661.55</v>
      </c>
      <c r="G54" s="7">
        <f t="shared" si="1"/>
        <v>233210</v>
      </c>
      <c r="H54" s="7">
        <v>481000</v>
      </c>
      <c r="I54" s="7">
        <v>481000</v>
      </c>
    </row>
    <row r="55" spans="1:9" ht="96.75" customHeight="1" outlineLevel="1" x14ac:dyDescent="0.2">
      <c r="A55" s="21" t="s">
        <v>65</v>
      </c>
      <c r="B55" s="6" t="s">
        <v>66</v>
      </c>
      <c r="C55" s="7">
        <v>6258.54</v>
      </c>
      <c r="D55" s="7">
        <v>9000</v>
      </c>
      <c r="E55" s="7">
        <v>16000</v>
      </c>
      <c r="F55" s="7">
        <f t="shared" si="0"/>
        <v>9741.4599999999991</v>
      </c>
      <c r="G55" s="7">
        <f t="shared" si="1"/>
        <v>7000</v>
      </c>
      <c r="H55" s="7">
        <v>18000</v>
      </c>
      <c r="I55" s="7">
        <v>19000</v>
      </c>
    </row>
    <row r="56" spans="1:9" ht="48.75" customHeight="1" outlineLevel="1" x14ac:dyDescent="0.2">
      <c r="A56" s="21" t="s">
        <v>67</v>
      </c>
      <c r="B56" s="6" t="s">
        <v>68</v>
      </c>
      <c r="C56" s="7">
        <v>7987592.9000000004</v>
      </c>
      <c r="D56" s="7">
        <v>9500000</v>
      </c>
      <c r="E56" s="7">
        <v>10500000</v>
      </c>
      <c r="F56" s="7">
        <f t="shared" si="0"/>
        <v>2512407.0999999996</v>
      </c>
      <c r="G56" s="7">
        <f t="shared" si="1"/>
        <v>1000000</v>
      </c>
      <c r="H56" s="7">
        <v>11000000</v>
      </c>
      <c r="I56" s="7">
        <v>11500000</v>
      </c>
    </row>
    <row r="57" spans="1:9" ht="48.75" customHeight="1" outlineLevel="1" x14ac:dyDescent="0.2">
      <c r="A57" s="21" t="s">
        <v>232</v>
      </c>
      <c r="B57" s="6" t="s">
        <v>231</v>
      </c>
      <c r="C57" s="7">
        <v>1812.79</v>
      </c>
      <c r="D57" s="7">
        <v>0</v>
      </c>
      <c r="E57" s="7">
        <v>0</v>
      </c>
      <c r="F57" s="7">
        <f t="shared" si="0"/>
        <v>-1812.79</v>
      </c>
      <c r="G57" s="7">
        <f t="shared" si="1"/>
        <v>0</v>
      </c>
      <c r="H57" s="7">
        <v>0</v>
      </c>
      <c r="I57" s="7">
        <v>0</v>
      </c>
    </row>
    <row r="58" spans="1:9" s="5" customFormat="1" ht="34.5" customHeight="1" outlineLevel="1" x14ac:dyDescent="0.2">
      <c r="A58" s="3" t="s">
        <v>69</v>
      </c>
      <c r="B58" s="13" t="s">
        <v>70</v>
      </c>
      <c r="C58" s="4">
        <f>C59</f>
        <v>4700</v>
      </c>
      <c r="D58" s="4">
        <f>D59</f>
        <v>0</v>
      </c>
      <c r="E58" s="4">
        <f>E59</f>
        <v>1000</v>
      </c>
      <c r="F58" s="4">
        <f t="shared" si="0"/>
        <v>-3700</v>
      </c>
      <c r="G58" s="4">
        <f t="shared" si="1"/>
        <v>1000</v>
      </c>
      <c r="H58" s="4">
        <f>H59</f>
        <v>1000</v>
      </c>
      <c r="I58" s="4">
        <f>I59</f>
        <v>1000</v>
      </c>
    </row>
    <row r="59" spans="1:9" ht="66" customHeight="1" outlineLevel="1" x14ac:dyDescent="0.2">
      <c r="A59" s="21" t="s">
        <v>71</v>
      </c>
      <c r="B59" s="6" t="s">
        <v>72</v>
      </c>
      <c r="C59" s="7">
        <v>4700</v>
      </c>
      <c r="D59" s="7">
        <v>0</v>
      </c>
      <c r="E59" s="7">
        <v>1000</v>
      </c>
      <c r="F59" s="7">
        <f t="shared" si="0"/>
        <v>-3700</v>
      </c>
      <c r="G59" s="7">
        <f t="shared" si="1"/>
        <v>1000</v>
      </c>
      <c r="H59" s="7">
        <v>1000</v>
      </c>
      <c r="I59" s="7">
        <v>1000</v>
      </c>
    </row>
    <row r="60" spans="1:9" s="5" customFormat="1" ht="108" customHeight="1" outlineLevel="1" x14ac:dyDescent="0.2">
      <c r="A60" s="3" t="s">
        <v>73</v>
      </c>
      <c r="B60" s="13" t="s">
        <v>74</v>
      </c>
      <c r="C60" s="4">
        <f>C61+C64</f>
        <v>8157500.1800000006</v>
      </c>
      <c r="D60" s="4">
        <f>D61+D64</f>
        <v>11852738.48</v>
      </c>
      <c r="E60" s="4">
        <f>E61+E64</f>
        <v>11212347</v>
      </c>
      <c r="F60" s="4">
        <f t="shared" si="0"/>
        <v>3054846.8199999994</v>
      </c>
      <c r="G60" s="4">
        <f t="shared" si="1"/>
        <v>-640391.48000000045</v>
      </c>
      <c r="H60" s="4">
        <f>H61+H64</f>
        <v>11783774</v>
      </c>
      <c r="I60" s="4">
        <f>I61+I64</f>
        <v>12158058</v>
      </c>
    </row>
    <row r="61" spans="1:9" ht="94.5" outlineLevel="1" x14ac:dyDescent="0.2">
      <c r="A61" s="21" t="s">
        <v>75</v>
      </c>
      <c r="B61" s="6" t="s">
        <v>76</v>
      </c>
      <c r="C61" s="7">
        <f>C62+C63</f>
        <v>8157500.1800000006</v>
      </c>
      <c r="D61" s="7">
        <f>D62+D63</f>
        <v>8242090</v>
      </c>
      <c r="E61" s="7">
        <v>7200000</v>
      </c>
      <c r="F61" s="7">
        <f t="shared" si="0"/>
        <v>-957500.18000000063</v>
      </c>
      <c r="G61" s="7">
        <f t="shared" si="1"/>
        <v>-1042090</v>
      </c>
      <c r="H61" s="7">
        <v>7700000</v>
      </c>
      <c r="I61" s="7">
        <v>8000000</v>
      </c>
    </row>
    <row r="62" spans="1:9" ht="31.5" hidden="1" outlineLevel="1" x14ac:dyDescent="0.2">
      <c r="A62" s="21" t="s">
        <v>261</v>
      </c>
      <c r="B62" s="6" t="s">
        <v>263</v>
      </c>
      <c r="C62" s="7">
        <v>169734.39999999999</v>
      </c>
      <c r="D62" s="7">
        <v>1500000</v>
      </c>
      <c r="E62" s="7"/>
      <c r="F62" s="7"/>
      <c r="G62" s="7"/>
      <c r="H62" s="7"/>
      <c r="I62" s="7"/>
    </row>
    <row r="63" spans="1:9" ht="15.75" hidden="1" outlineLevel="1" x14ac:dyDescent="0.2">
      <c r="A63" s="21" t="s">
        <v>262</v>
      </c>
      <c r="B63" s="6" t="s">
        <v>264</v>
      </c>
      <c r="C63" s="7">
        <v>7987765.7800000003</v>
      </c>
      <c r="D63" s="7">
        <v>6742090</v>
      </c>
      <c r="E63" s="7"/>
      <c r="F63" s="7"/>
      <c r="G63" s="7"/>
      <c r="H63" s="7"/>
      <c r="I63" s="7"/>
    </row>
    <row r="64" spans="1:9" ht="157.5" outlineLevel="1" x14ac:dyDescent="0.2">
      <c r="A64" s="21" t="s">
        <v>279</v>
      </c>
      <c r="B64" s="6" t="s">
        <v>280</v>
      </c>
      <c r="C64" s="7">
        <f>C65+C66</f>
        <v>0</v>
      </c>
      <c r="D64" s="7">
        <v>3610648.48</v>
      </c>
      <c r="E64" s="7">
        <v>4012347</v>
      </c>
      <c r="F64" s="7">
        <f t="shared" si="0"/>
        <v>4012347</v>
      </c>
      <c r="G64" s="7">
        <f t="shared" si="1"/>
        <v>401698.52</v>
      </c>
      <c r="H64" s="7">
        <v>4083774</v>
      </c>
      <c r="I64" s="7">
        <v>4158058</v>
      </c>
    </row>
    <row r="65" spans="1:10" ht="47.25" hidden="1" customHeight="1" outlineLevel="1" x14ac:dyDescent="0.2">
      <c r="A65" s="21" t="s">
        <v>274</v>
      </c>
      <c r="B65" s="6" t="s">
        <v>276</v>
      </c>
      <c r="C65" s="7"/>
      <c r="D65" s="7">
        <v>1892152.48</v>
      </c>
      <c r="E65" s="7"/>
      <c r="F65" s="7"/>
      <c r="G65" s="7">
        <f t="shared" si="1"/>
        <v>-1892152.48</v>
      </c>
      <c r="H65" s="7"/>
      <c r="I65" s="7"/>
    </row>
    <row r="66" spans="1:10" ht="31.5" hidden="1" customHeight="1" outlineLevel="1" x14ac:dyDescent="0.2">
      <c r="A66" s="21" t="s">
        <v>275</v>
      </c>
      <c r="B66" s="6" t="s">
        <v>277</v>
      </c>
      <c r="C66" s="7"/>
      <c r="D66" s="7">
        <v>1718496</v>
      </c>
      <c r="E66" s="7"/>
      <c r="F66" s="7"/>
      <c r="G66" s="7">
        <f t="shared" si="1"/>
        <v>-1718496</v>
      </c>
      <c r="H66" s="7"/>
      <c r="I66" s="7"/>
    </row>
    <row r="67" spans="1:10" s="5" customFormat="1" ht="33.75" customHeight="1" collapsed="1" x14ac:dyDescent="0.2">
      <c r="A67" s="3" t="s">
        <v>77</v>
      </c>
      <c r="B67" s="13" t="s">
        <v>78</v>
      </c>
      <c r="C67" s="4">
        <f t="shared" ref="C67:E67" si="20">C68</f>
        <v>639301.24999999988</v>
      </c>
      <c r="D67" s="4">
        <f t="shared" si="20"/>
        <v>1260000</v>
      </c>
      <c r="E67" s="4">
        <f t="shared" si="20"/>
        <v>920000</v>
      </c>
      <c r="F67" s="4">
        <f t="shared" si="0"/>
        <v>280698.75000000012</v>
      </c>
      <c r="G67" s="4">
        <f t="shared" si="1"/>
        <v>-340000</v>
      </c>
      <c r="H67" s="4">
        <f t="shared" ref="H67:I67" si="21">H68</f>
        <v>920000</v>
      </c>
      <c r="I67" s="4">
        <f t="shared" si="21"/>
        <v>920000</v>
      </c>
      <c r="J67" s="34"/>
    </row>
    <row r="68" spans="1:10" s="5" customFormat="1" ht="33.75" customHeight="1" outlineLevel="1" x14ac:dyDescent="0.2">
      <c r="A68" s="3" t="s">
        <v>79</v>
      </c>
      <c r="B68" s="13" t="s">
        <v>80</v>
      </c>
      <c r="C68" s="4">
        <f t="shared" ref="C68" si="22">C69+C70+C72+C73</f>
        <v>639301.24999999988</v>
      </c>
      <c r="D68" s="4">
        <f t="shared" ref="D68:E68" si="23">D69+D70+D72+D73</f>
        <v>1260000</v>
      </c>
      <c r="E68" s="4">
        <f t="shared" si="23"/>
        <v>920000</v>
      </c>
      <c r="F68" s="4">
        <f t="shared" si="0"/>
        <v>280698.75000000012</v>
      </c>
      <c r="G68" s="4">
        <f t="shared" si="1"/>
        <v>-340000</v>
      </c>
      <c r="H68" s="4">
        <f t="shared" ref="H68" si="24">H69+H70+H72+H73</f>
        <v>920000</v>
      </c>
      <c r="I68" s="4">
        <f t="shared" ref="I68" si="25">I69+I70+I72+I73</f>
        <v>920000</v>
      </c>
    </row>
    <row r="69" spans="1:10" ht="33.75" customHeight="1" outlineLevel="1" x14ac:dyDescent="0.2">
      <c r="A69" s="21" t="s">
        <v>81</v>
      </c>
      <c r="B69" s="6" t="s">
        <v>82</v>
      </c>
      <c r="C69" s="7">
        <v>-12784.88</v>
      </c>
      <c r="D69" s="7">
        <v>50000</v>
      </c>
      <c r="E69" s="7">
        <v>180000</v>
      </c>
      <c r="F69" s="7">
        <f t="shared" si="0"/>
        <v>192784.88</v>
      </c>
      <c r="G69" s="7">
        <f t="shared" si="1"/>
        <v>130000</v>
      </c>
      <c r="H69" s="7">
        <v>180000</v>
      </c>
      <c r="I69" s="7">
        <v>180000</v>
      </c>
    </row>
    <row r="70" spans="1:10" ht="33" customHeight="1" outlineLevel="1" x14ac:dyDescent="0.2">
      <c r="A70" s="21" t="s">
        <v>83</v>
      </c>
      <c r="B70" s="6" t="s">
        <v>84</v>
      </c>
      <c r="C70" s="7">
        <v>110820.2</v>
      </c>
      <c r="D70" s="7">
        <v>500000</v>
      </c>
      <c r="E70" s="7">
        <v>90000</v>
      </c>
      <c r="F70" s="7">
        <f t="shared" si="0"/>
        <v>-20820.199999999997</v>
      </c>
      <c r="G70" s="7">
        <f t="shared" si="1"/>
        <v>-410000</v>
      </c>
      <c r="H70" s="7">
        <v>90000</v>
      </c>
      <c r="I70" s="7">
        <v>90000</v>
      </c>
    </row>
    <row r="71" spans="1:10" s="5" customFormat="1" ht="33.75" customHeight="1" outlineLevel="1" x14ac:dyDescent="0.2">
      <c r="A71" s="3" t="s">
        <v>85</v>
      </c>
      <c r="B71" s="13" t="s">
        <v>86</v>
      </c>
      <c r="C71" s="4">
        <f>SUM(C72:C73)</f>
        <v>541265.92999999993</v>
      </c>
      <c r="D71" s="4">
        <f>SUM(D72:D73)</f>
        <v>710000</v>
      </c>
      <c r="E71" s="4">
        <f>SUM(E72:E73)</f>
        <v>650000</v>
      </c>
      <c r="F71" s="4">
        <f t="shared" si="0"/>
        <v>108734.07000000007</v>
      </c>
      <c r="G71" s="4">
        <f t="shared" si="1"/>
        <v>-60000</v>
      </c>
      <c r="H71" s="4">
        <f>SUM(H72:H73)</f>
        <v>650000</v>
      </c>
      <c r="I71" s="4">
        <f>SUM(I72:I73)</f>
        <v>650000</v>
      </c>
    </row>
    <row r="72" spans="1:10" ht="18" customHeight="1" outlineLevel="1" x14ac:dyDescent="0.2">
      <c r="A72" s="21" t="s">
        <v>87</v>
      </c>
      <c r="B72" s="6" t="s">
        <v>88</v>
      </c>
      <c r="C72" s="7">
        <v>539390.93999999994</v>
      </c>
      <c r="D72" s="7">
        <v>700000</v>
      </c>
      <c r="E72" s="7">
        <v>650000</v>
      </c>
      <c r="F72" s="7">
        <f t="shared" si="0"/>
        <v>110609.06000000006</v>
      </c>
      <c r="G72" s="7">
        <f t="shared" si="1"/>
        <v>-50000</v>
      </c>
      <c r="H72" s="7">
        <v>650000</v>
      </c>
      <c r="I72" s="7">
        <v>650000</v>
      </c>
    </row>
    <row r="73" spans="1:10" ht="35.25" customHeight="1" outlineLevel="1" x14ac:dyDescent="0.2">
      <c r="A73" s="21" t="s">
        <v>89</v>
      </c>
      <c r="B73" s="6" t="s">
        <v>90</v>
      </c>
      <c r="C73" s="7">
        <v>1874.99</v>
      </c>
      <c r="D73" s="7">
        <v>10000</v>
      </c>
      <c r="E73" s="7">
        <v>0</v>
      </c>
      <c r="F73" s="7">
        <f t="shared" si="0"/>
        <v>-1874.99</v>
      </c>
      <c r="G73" s="7">
        <f t="shared" si="1"/>
        <v>-10000</v>
      </c>
      <c r="H73" s="7">
        <v>0</v>
      </c>
      <c r="I73" s="7">
        <v>0</v>
      </c>
    </row>
    <row r="74" spans="1:10" s="5" customFormat="1" ht="30" customHeight="1" x14ac:dyDescent="0.2">
      <c r="A74" s="3" t="s">
        <v>91</v>
      </c>
      <c r="B74" s="13" t="s">
        <v>92</v>
      </c>
      <c r="C74" s="4">
        <f>C75+C77</f>
        <v>4523914.38</v>
      </c>
      <c r="D74" s="4">
        <f>D75+D77</f>
        <v>7078012.3300000001</v>
      </c>
      <c r="E74" s="4">
        <f>E75+E77</f>
        <v>1269567</v>
      </c>
      <c r="F74" s="4">
        <f t="shared" si="0"/>
        <v>-3254347.38</v>
      </c>
      <c r="G74" s="4">
        <f t="shared" si="1"/>
        <v>-5808445.3300000001</v>
      </c>
      <c r="H74" s="4">
        <f>H75+H77</f>
        <v>1285275</v>
      </c>
      <c r="I74" s="4">
        <f>I75+I77</f>
        <v>1266718</v>
      </c>
    </row>
    <row r="75" spans="1:10" s="5" customFormat="1" ht="18" customHeight="1" outlineLevel="1" x14ac:dyDescent="0.2">
      <c r="A75" s="3" t="s">
        <v>93</v>
      </c>
      <c r="B75" s="13" t="s">
        <v>94</v>
      </c>
      <c r="C75" s="4">
        <f>C76</f>
        <v>769381.31</v>
      </c>
      <c r="D75" s="4">
        <f>D76</f>
        <v>6479968.7000000002</v>
      </c>
      <c r="E75" s="4">
        <f>E76</f>
        <v>418187</v>
      </c>
      <c r="F75" s="4">
        <f t="shared" si="0"/>
        <v>-351194.31000000006</v>
      </c>
      <c r="G75" s="4">
        <f t="shared" si="1"/>
        <v>-6061781.7000000002</v>
      </c>
      <c r="H75" s="4">
        <f>H76</f>
        <v>433895</v>
      </c>
      <c r="I75" s="4">
        <f>I76</f>
        <v>415338</v>
      </c>
    </row>
    <row r="76" spans="1:10" ht="46.5" customHeight="1" outlineLevel="1" x14ac:dyDescent="0.2">
      <c r="A76" s="21" t="s">
        <v>95</v>
      </c>
      <c r="B76" s="6" t="s">
        <v>96</v>
      </c>
      <c r="C76" s="7">
        <v>769381.31</v>
      </c>
      <c r="D76" s="7">
        <v>6479968.7000000002</v>
      </c>
      <c r="E76" s="7">
        <v>418187</v>
      </c>
      <c r="F76" s="7">
        <f t="shared" si="0"/>
        <v>-351194.31000000006</v>
      </c>
      <c r="G76" s="7">
        <f t="shared" si="1"/>
        <v>-6061781.7000000002</v>
      </c>
      <c r="H76" s="7">
        <v>433895</v>
      </c>
      <c r="I76" s="7">
        <v>415338</v>
      </c>
    </row>
    <row r="77" spans="1:10" s="5" customFormat="1" ht="18" customHeight="1" outlineLevel="1" x14ac:dyDescent="0.2">
      <c r="A77" s="3" t="s">
        <v>97</v>
      </c>
      <c r="B77" s="13" t="s">
        <v>98</v>
      </c>
      <c r="C77" s="4">
        <f t="shared" ref="C77" si="26">SUM(C78:C79)</f>
        <v>3754533.07</v>
      </c>
      <c r="D77" s="4">
        <f t="shared" ref="D77:E77" si="27">SUM(D78:D79)</f>
        <v>598043.63</v>
      </c>
      <c r="E77" s="4">
        <f t="shared" si="27"/>
        <v>851380</v>
      </c>
      <c r="F77" s="4">
        <f t="shared" si="0"/>
        <v>-2903153.07</v>
      </c>
      <c r="G77" s="4">
        <f t="shared" si="1"/>
        <v>253336.37</v>
      </c>
      <c r="H77" s="4">
        <f t="shared" ref="H77" si="28">SUM(H78:H79)</f>
        <v>851380</v>
      </c>
      <c r="I77" s="4">
        <f t="shared" ref="I77" si="29">SUM(I78:I79)</f>
        <v>851380</v>
      </c>
    </row>
    <row r="78" spans="1:10" ht="50.25" hidden="1" customHeight="1" outlineLevel="1" x14ac:dyDescent="0.2">
      <c r="A78" s="21" t="s">
        <v>191</v>
      </c>
      <c r="B78" s="6" t="s">
        <v>192</v>
      </c>
      <c r="C78" s="7"/>
      <c r="D78" s="7"/>
      <c r="E78" s="7"/>
      <c r="F78" s="7">
        <f t="shared" si="0"/>
        <v>0</v>
      </c>
      <c r="G78" s="7">
        <f t="shared" si="1"/>
        <v>0</v>
      </c>
      <c r="H78" s="7"/>
      <c r="I78" s="7"/>
    </row>
    <row r="79" spans="1:10" ht="35.25" customHeight="1" outlineLevel="1" x14ac:dyDescent="0.2">
      <c r="A79" s="21" t="s">
        <v>99</v>
      </c>
      <c r="B79" s="6" t="s">
        <v>100</v>
      </c>
      <c r="C79" s="7">
        <v>3754533.07</v>
      </c>
      <c r="D79" s="7">
        <v>598043.63</v>
      </c>
      <c r="E79" s="7">
        <v>851380</v>
      </c>
      <c r="F79" s="7">
        <f t="shared" si="0"/>
        <v>-2903153.07</v>
      </c>
      <c r="G79" s="7">
        <f t="shared" si="1"/>
        <v>253336.37</v>
      </c>
      <c r="H79" s="7">
        <v>851380</v>
      </c>
      <c r="I79" s="7">
        <v>851380</v>
      </c>
    </row>
    <row r="80" spans="1:10" s="5" customFormat="1" ht="31.5" x14ac:dyDescent="0.2">
      <c r="A80" s="3" t="s">
        <v>101</v>
      </c>
      <c r="B80" s="13" t="s">
        <v>102</v>
      </c>
      <c r="C80" s="4">
        <f>C81+C83+C82</f>
        <v>11300125.1</v>
      </c>
      <c r="D80" s="4">
        <f>D81+D83+D82</f>
        <v>18331892</v>
      </c>
      <c r="E80" s="4">
        <f>E81+E83+E82</f>
        <v>10208000</v>
      </c>
      <c r="F80" s="4">
        <f t="shared" si="0"/>
        <v>-1092125.0999999996</v>
      </c>
      <c r="G80" s="4">
        <f t="shared" si="1"/>
        <v>-8123892</v>
      </c>
      <c r="H80" s="4">
        <f>H81+H83+H82</f>
        <v>9584000</v>
      </c>
      <c r="I80" s="4">
        <f>I81+I83+I82</f>
        <v>8072000</v>
      </c>
    </row>
    <row r="81" spans="1:9" ht="126" outlineLevel="1" x14ac:dyDescent="0.2">
      <c r="A81" s="21" t="s">
        <v>103</v>
      </c>
      <c r="B81" s="6" t="s">
        <v>104</v>
      </c>
      <c r="C81" s="7">
        <v>8789576.9399999995</v>
      </c>
      <c r="D81" s="7">
        <v>12669276</v>
      </c>
      <c r="E81" s="7">
        <v>6800000</v>
      </c>
      <c r="F81" s="7">
        <f t="shared" si="0"/>
        <v>-1989576.9399999995</v>
      </c>
      <c r="G81" s="7">
        <f t="shared" si="1"/>
        <v>-5869276</v>
      </c>
      <c r="H81" s="7">
        <v>6600000</v>
      </c>
      <c r="I81" s="7">
        <v>5000000</v>
      </c>
    </row>
    <row r="82" spans="1:9" ht="53.25" customHeight="1" outlineLevel="1" x14ac:dyDescent="0.2">
      <c r="A82" s="21" t="s">
        <v>253</v>
      </c>
      <c r="B82" s="6" t="s">
        <v>254</v>
      </c>
      <c r="C82" s="7">
        <v>261504</v>
      </c>
      <c r="D82" s="7">
        <v>0</v>
      </c>
      <c r="E82" s="7">
        <v>0</v>
      </c>
      <c r="F82" s="7">
        <f t="shared" si="0"/>
        <v>-261504</v>
      </c>
      <c r="G82" s="7">
        <f t="shared" si="1"/>
        <v>0</v>
      </c>
      <c r="H82" s="7">
        <v>0</v>
      </c>
      <c r="I82" s="7">
        <v>0</v>
      </c>
    </row>
    <row r="83" spans="1:9" s="5" customFormat="1" ht="47.25" outlineLevel="1" x14ac:dyDescent="0.2">
      <c r="A83" s="3" t="s">
        <v>105</v>
      </c>
      <c r="B83" s="13" t="s">
        <v>106</v>
      </c>
      <c r="C83" s="4">
        <f>SUM(C84:C86)</f>
        <v>2249044.16</v>
      </c>
      <c r="D83" s="4">
        <f>SUM(D84:D86)</f>
        <v>5662616</v>
      </c>
      <c r="E83" s="4">
        <f>SUM(E84:E86)</f>
        <v>3408000</v>
      </c>
      <c r="F83" s="4">
        <f t="shared" si="0"/>
        <v>1158955.8399999999</v>
      </c>
      <c r="G83" s="4">
        <f t="shared" si="1"/>
        <v>-2254616</v>
      </c>
      <c r="H83" s="4">
        <f>SUM(H84:H86)</f>
        <v>2984000</v>
      </c>
      <c r="I83" s="4">
        <f>SUM(I84:I86)</f>
        <v>3072000</v>
      </c>
    </row>
    <row r="84" spans="1:9" ht="64.5" customHeight="1" outlineLevel="1" x14ac:dyDescent="0.2">
      <c r="A84" s="21" t="s">
        <v>107</v>
      </c>
      <c r="B84" s="6" t="s">
        <v>108</v>
      </c>
      <c r="C84" s="7">
        <v>1608959.34</v>
      </c>
      <c r="D84" s="7">
        <v>1800000</v>
      </c>
      <c r="E84" s="7">
        <v>2385000</v>
      </c>
      <c r="F84" s="7">
        <f t="shared" si="0"/>
        <v>776040.65999999992</v>
      </c>
      <c r="G84" s="7">
        <f t="shared" si="1"/>
        <v>585000</v>
      </c>
      <c r="H84" s="7">
        <v>1931000</v>
      </c>
      <c r="I84" s="7">
        <v>2039000</v>
      </c>
    </row>
    <row r="85" spans="1:9" ht="79.5" customHeight="1" outlineLevel="1" x14ac:dyDescent="0.2">
      <c r="A85" s="21" t="s">
        <v>109</v>
      </c>
      <c r="B85" s="6" t="s">
        <v>110</v>
      </c>
      <c r="C85" s="7">
        <v>28083.33</v>
      </c>
      <c r="D85" s="7">
        <v>3339146</v>
      </c>
      <c r="E85" s="7">
        <v>500000</v>
      </c>
      <c r="F85" s="7">
        <f t="shared" si="0"/>
        <v>471916.67</v>
      </c>
      <c r="G85" s="7">
        <f t="shared" si="1"/>
        <v>-2839146</v>
      </c>
      <c r="H85" s="7">
        <v>500000</v>
      </c>
      <c r="I85" s="7">
        <v>500000</v>
      </c>
    </row>
    <row r="86" spans="1:9" ht="109.5" customHeight="1" outlineLevel="1" x14ac:dyDescent="0.2">
      <c r="A86" s="21" t="s">
        <v>111</v>
      </c>
      <c r="B86" s="6" t="s">
        <v>112</v>
      </c>
      <c r="C86" s="7">
        <v>612001.49</v>
      </c>
      <c r="D86" s="7">
        <v>523470</v>
      </c>
      <c r="E86" s="7">
        <v>523000</v>
      </c>
      <c r="F86" s="7">
        <f t="shared" si="0"/>
        <v>-89001.489999999991</v>
      </c>
      <c r="G86" s="7">
        <f t="shared" si="1"/>
        <v>-470</v>
      </c>
      <c r="H86" s="7">
        <v>553000</v>
      </c>
      <c r="I86" s="7">
        <v>533000</v>
      </c>
    </row>
    <row r="87" spans="1:9" s="5" customFormat="1" ht="34.5" customHeight="1" x14ac:dyDescent="0.2">
      <c r="A87" s="3" t="s">
        <v>113</v>
      </c>
      <c r="B87" s="13" t="s">
        <v>114</v>
      </c>
      <c r="C87" s="4">
        <f t="shared" ref="C87" si="30">C88+C101+C103+C106+C110</f>
        <v>5546923.3799999999</v>
      </c>
      <c r="D87" s="4">
        <f t="shared" ref="D87" si="31">D88+D101+D103+D106+D110</f>
        <v>9840961.5500000007</v>
      </c>
      <c r="E87" s="4">
        <f>E88+E101+E103+E106+E110</f>
        <v>3624532</v>
      </c>
      <c r="F87" s="4">
        <f t="shared" si="0"/>
        <v>-1922391.38</v>
      </c>
      <c r="G87" s="4">
        <f t="shared" si="1"/>
        <v>-6216429.5500000007</v>
      </c>
      <c r="H87" s="4">
        <f>H88+H101+H103+H106+H110</f>
        <v>3624532</v>
      </c>
      <c r="I87" s="4">
        <f t="shared" ref="I87" si="32">I88+I101+I103+I106+I110</f>
        <v>3624532</v>
      </c>
    </row>
    <row r="88" spans="1:9" s="5" customFormat="1" ht="47.25" outlineLevel="1" x14ac:dyDescent="0.2">
      <c r="A88" s="3" t="s">
        <v>115</v>
      </c>
      <c r="B88" s="13" t="s">
        <v>116</v>
      </c>
      <c r="C88" s="4">
        <f>SUM(C89:C100)</f>
        <v>1620590.6600000001</v>
      </c>
      <c r="D88" s="4">
        <f>SUM(D89:D100)</f>
        <v>1308340.8</v>
      </c>
      <c r="E88" s="4">
        <f>SUM(E89:E100)</f>
        <v>1635362</v>
      </c>
      <c r="F88" s="4">
        <f t="shared" si="0"/>
        <v>14771.339999999851</v>
      </c>
      <c r="G88" s="4">
        <f t="shared" si="1"/>
        <v>327021.19999999995</v>
      </c>
      <c r="H88" s="4">
        <f>SUM(H89:H100)</f>
        <v>1635362</v>
      </c>
      <c r="I88" s="4">
        <f>SUM(I89:I100)</f>
        <v>1635362</v>
      </c>
    </row>
    <row r="89" spans="1:9" ht="111.75" customHeight="1" outlineLevel="1" x14ac:dyDescent="0.2">
      <c r="A89" s="21" t="s">
        <v>117</v>
      </c>
      <c r="B89" s="6" t="s">
        <v>118</v>
      </c>
      <c r="C89" s="7">
        <v>18745.310000000001</v>
      </c>
      <c r="D89" s="7">
        <v>6117.6</v>
      </c>
      <c r="E89" s="7">
        <v>11000</v>
      </c>
      <c r="F89" s="7">
        <f t="shared" si="0"/>
        <v>-7745.3100000000013</v>
      </c>
      <c r="G89" s="7">
        <f t="shared" si="1"/>
        <v>4882.3999999999996</v>
      </c>
      <c r="H89" s="7">
        <v>11000</v>
      </c>
      <c r="I89" s="7">
        <v>11000</v>
      </c>
    </row>
    <row r="90" spans="1:9" ht="144.75" customHeight="1" outlineLevel="1" x14ac:dyDescent="0.2">
      <c r="A90" s="21" t="s">
        <v>119</v>
      </c>
      <c r="B90" s="6" t="s">
        <v>120</v>
      </c>
      <c r="C90" s="7">
        <v>123624.44</v>
      </c>
      <c r="D90" s="7">
        <v>131973.6</v>
      </c>
      <c r="E90" s="7">
        <v>88473</v>
      </c>
      <c r="F90" s="7">
        <f t="shared" si="0"/>
        <v>-35151.440000000002</v>
      </c>
      <c r="G90" s="7">
        <f t="shared" si="1"/>
        <v>-43500.600000000006</v>
      </c>
      <c r="H90" s="7">
        <v>88473</v>
      </c>
      <c r="I90" s="7">
        <v>88473</v>
      </c>
    </row>
    <row r="91" spans="1:9" ht="109.5" customHeight="1" outlineLevel="1" x14ac:dyDescent="0.2">
      <c r="A91" s="21" t="s">
        <v>121</v>
      </c>
      <c r="B91" s="6" t="s">
        <v>122</v>
      </c>
      <c r="C91" s="7">
        <v>4549.8100000000004</v>
      </c>
      <c r="D91" s="7">
        <v>477.6</v>
      </c>
      <c r="E91" s="7">
        <v>8129</v>
      </c>
      <c r="F91" s="7">
        <f t="shared" si="0"/>
        <v>3579.1899999999996</v>
      </c>
      <c r="G91" s="7">
        <f t="shared" si="1"/>
        <v>7651.4</v>
      </c>
      <c r="H91" s="7">
        <v>8129</v>
      </c>
      <c r="I91" s="7">
        <v>8129</v>
      </c>
    </row>
    <row r="92" spans="1:9" ht="111.75" customHeight="1" outlineLevel="1" x14ac:dyDescent="0.2">
      <c r="A92" s="21" t="s">
        <v>215</v>
      </c>
      <c r="B92" s="6" t="s">
        <v>216</v>
      </c>
      <c r="C92" s="7">
        <v>544991.01</v>
      </c>
      <c r="D92" s="7">
        <v>156331.20000000001</v>
      </c>
      <c r="E92" s="7">
        <v>96000</v>
      </c>
      <c r="F92" s="7">
        <f t="shared" ref="F92:F95" si="33">E92-C92</f>
        <v>-448991.01</v>
      </c>
      <c r="G92" s="7">
        <f t="shared" ref="G92:G95" si="34">E92-D92</f>
        <v>-60331.200000000012</v>
      </c>
      <c r="H92" s="7">
        <v>96000</v>
      </c>
      <c r="I92" s="7">
        <v>96000</v>
      </c>
    </row>
    <row r="93" spans="1:9" ht="111.75" customHeight="1" outlineLevel="1" x14ac:dyDescent="0.2">
      <c r="A93" s="21" t="s">
        <v>281</v>
      </c>
      <c r="B93" s="6" t="s">
        <v>282</v>
      </c>
      <c r="C93" s="7">
        <v>0</v>
      </c>
      <c r="D93" s="7">
        <v>0</v>
      </c>
      <c r="E93" s="7">
        <v>132000</v>
      </c>
      <c r="F93" s="7">
        <f t="shared" si="33"/>
        <v>132000</v>
      </c>
      <c r="G93" s="7">
        <f t="shared" si="34"/>
        <v>132000</v>
      </c>
      <c r="H93" s="7">
        <v>132000</v>
      </c>
      <c r="I93" s="7">
        <v>132000</v>
      </c>
    </row>
    <row r="94" spans="1:9" ht="111.75" customHeight="1" outlineLevel="1" x14ac:dyDescent="0.2">
      <c r="A94" s="21" t="s">
        <v>251</v>
      </c>
      <c r="B94" s="6" t="s">
        <v>249</v>
      </c>
      <c r="C94" s="7">
        <v>1000</v>
      </c>
      <c r="D94" s="7">
        <v>2400</v>
      </c>
      <c r="E94" s="7">
        <v>0</v>
      </c>
      <c r="F94" s="7">
        <f t="shared" si="33"/>
        <v>-1000</v>
      </c>
      <c r="G94" s="7">
        <f t="shared" si="34"/>
        <v>-2400</v>
      </c>
      <c r="H94" s="7">
        <v>0</v>
      </c>
      <c r="I94" s="7">
        <v>0</v>
      </c>
    </row>
    <row r="95" spans="1:9" ht="111.75" customHeight="1" outlineLevel="1" x14ac:dyDescent="0.2">
      <c r="A95" s="21" t="s">
        <v>252</v>
      </c>
      <c r="B95" s="6" t="s">
        <v>250</v>
      </c>
      <c r="C95" s="7">
        <v>15000</v>
      </c>
      <c r="D95" s="7">
        <v>32911.199999999997</v>
      </c>
      <c r="E95" s="7">
        <v>3600</v>
      </c>
      <c r="F95" s="7">
        <f t="shared" si="33"/>
        <v>-11400</v>
      </c>
      <c r="G95" s="7">
        <f t="shared" si="34"/>
        <v>-29311.199999999997</v>
      </c>
      <c r="H95" s="7">
        <v>3600</v>
      </c>
      <c r="I95" s="7">
        <v>3600</v>
      </c>
    </row>
    <row r="96" spans="1:9" ht="130.5" customHeight="1" outlineLevel="1" x14ac:dyDescent="0.2">
      <c r="A96" s="21" t="s">
        <v>123</v>
      </c>
      <c r="B96" s="6" t="s">
        <v>124</v>
      </c>
      <c r="C96" s="7">
        <v>122584.27</v>
      </c>
      <c r="D96" s="7">
        <v>170580</v>
      </c>
      <c r="E96" s="7">
        <v>126452</v>
      </c>
      <c r="F96" s="7">
        <f t="shared" si="0"/>
        <v>3867.7299999999959</v>
      </c>
      <c r="G96" s="7">
        <f t="shared" si="1"/>
        <v>-44128</v>
      </c>
      <c r="H96" s="7">
        <v>126452</v>
      </c>
      <c r="I96" s="7">
        <v>126452</v>
      </c>
    </row>
    <row r="97" spans="1:9" ht="163.5" customHeight="1" outlineLevel="1" x14ac:dyDescent="0.2">
      <c r="A97" s="21" t="s">
        <v>125</v>
      </c>
      <c r="B97" s="6" t="s">
        <v>126</v>
      </c>
      <c r="C97" s="7">
        <v>9750.59</v>
      </c>
      <c r="D97" s="7">
        <v>11930.4</v>
      </c>
      <c r="E97" s="7">
        <v>4319</v>
      </c>
      <c r="F97" s="7">
        <f t="shared" ref="F97:F157" si="35">E97-C97</f>
        <v>-5431.59</v>
      </c>
      <c r="G97" s="7">
        <f t="shared" ref="G97:G157" si="36">E97-D97</f>
        <v>-7611.4</v>
      </c>
      <c r="H97" s="7">
        <v>4319</v>
      </c>
      <c r="I97" s="7">
        <v>4319</v>
      </c>
    </row>
    <row r="98" spans="1:9" ht="109.5" customHeight="1" outlineLevel="1" x14ac:dyDescent="0.2">
      <c r="A98" s="21" t="s">
        <v>127</v>
      </c>
      <c r="B98" s="6" t="s">
        <v>128</v>
      </c>
      <c r="C98" s="7">
        <v>1416.69</v>
      </c>
      <c r="D98" s="7">
        <v>1836</v>
      </c>
      <c r="E98" s="7">
        <v>1924</v>
      </c>
      <c r="F98" s="7">
        <f t="shared" si="35"/>
        <v>507.30999999999995</v>
      </c>
      <c r="G98" s="7">
        <f t="shared" si="36"/>
        <v>88</v>
      </c>
      <c r="H98" s="7">
        <v>1924</v>
      </c>
      <c r="I98" s="7">
        <v>1924</v>
      </c>
    </row>
    <row r="99" spans="1:9" ht="113.25" customHeight="1" outlineLevel="1" x14ac:dyDescent="0.2">
      <c r="A99" s="21" t="s">
        <v>129</v>
      </c>
      <c r="B99" s="6" t="s">
        <v>130</v>
      </c>
      <c r="C99" s="7">
        <v>211475.44</v>
      </c>
      <c r="D99" s="7">
        <v>355106.4</v>
      </c>
      <c r="E99" s="7">
        <v>41960</v>
      </c>
      <c r="F99" s="7">
        <f t="shared" si="35"/>
        <v>-169515.44</v>
      </c>
      <c r="G99" s="7">
        <f t="shared" si="36"/>
        <v>-313146.40000000002</v>
      </c>
      <c r="H99" s="7">
        <v>41960</v>
      </c>
      <c r="I99" s="7">
        <v>41960</v>
      </c>
    </row>
    <row r="100" spans="1:9" ht="126" customHeight="1" outlineLevel="1" x14ac:dyDescent="0.2">
      <c r="A100" s="21" t="s">
        <v>131</v>
      </c>
      <c r="B100" s="6" t="s">
        <v>132</v>
      </c>
      <c r="C100" s="7">
        <v>567453.1</v>
      </c>
      <c r="D100" s="7">
        <v>438676.8</v>
      </c>
      <c r="E100" s="7">
        <v>1121505</v>
      </c>
      <c r="F100" s="7">
        <f t="shared" si="35"/>
        <v>554051.9</v>
      </c>
      <c r="G100" s="7">
        <f t="shared" si="36"/>
        <v>682828.2</v>
      </c>
      <c r="H100" s="7">
        <v>1121505</v>
      </c>
      <c r="I100" s="7">
        <v>1121505</v>
      </c>
    </row>
    <row r="101" spans="1:9" s="5" customFormat="1" ht="47.25" outlineLevel="1" x14ac:dyDescent="0.2">
      <c r="A101" s="3" t="s">
        <v>133</v>
      </c>
      <c r="B101" s="13" t="s">
        <v>134</v>
      </c>
      <c r="C101" s="4">
        <f>C102</f>
        <v>330400.92</v>
      </c>
      <c r="D101" s="4">
        <f>D102</f>
        <v>392368.64000000001</v>
      </c>
      <c r="E101" s="4">
        <f>E102</f>
        <v>368300</v>
      </c>
      <c r="F101" s="4">
        <f t="shared" si="35"/>
        <v>37899.080000000016</v>
      </c>
      <c r="G101" s="4">
        <f t="shared" si="36"/>
        <v>-24068.640000000014</v>
      </c>
      <c r="H101" s="4">
        <f>H102</f>
        <v>368300</v>
      </c>
      <c r="I101" s="4">
        <f>I102</f>
        <v>368300</v>
      </c>
    </row>
    <row r="102" spans="1:9" ht="65.25" customHeight="1" outlineLevel="1" x14ac:dyDescent="0.2">
      <c r="A102" s="21" t="s">
        <v>135</v>
      </c>
      <c r="B102" s="6" t="s">
        <v>136</v>
      </c>
      <c r="C102" s="7">
        <v>330400.92</v>
      </c>
      <c r="D102" s="7">
        <v>392368.64000000001</v>
      </c>
      <c r="E102" s="7">
        <v>368300</v>
      </c>
      <c r="F102" s="7">
        <f t="shared" si="35"/>
        <v>37899.080000000016</v>
      </c>
      <c r="G102" s="7">
        <f t="shared" si="36"/>
        <v>-24068.640000000014</v>
      </c>
      <c r="H102" s="7">
        <v>368300</v>
      </c>
      <c r="I102" s="7">
        <v>368300</v>
      </c>
    </row>
    <row r="103" spans="1:9" s="5" customFormat="1" ht="143.25" customHeight="1" outlineLevel="1" x14ac:dyDescent="0.2">
      <c r="A103" s="3" t="s">
        <v>219</v>
      </c>
      <c r="B103" s="13" t="s">
        <v>137</v>
      </c>
      <c r="C103" s="4">
        <f>SUM(C104:C105)</f>
        <v>903909.46</v>
      </c>
      <c r="D103" s="4">
        <f>SUM(D104:D105)</f>
        <v>534665.35</v>
      </c>
      <c r="E103" s="4">
        <f>SUM(E104:E105)</f>
        <v>626000</v>
      </c>
      <c r="F103" s="4">
        <f t="shared" si="35"/>
        <v>-277909.45999999996</v>
      </c>
      <c r="G103" s="4">
        <f t="shared" si="36"/>
        <v>91334.650000000023</v>
      </c>
      <c r="H103" s="4">
        <f>SUM(H104:H105)</f>
        <v>626000</v>
      </c>
      <c r="I103" s="4">
        <f>SUM(I104:I105)</f>
        <v>626000</v>
      </c>
    </row>
    <row r="104" spans="1:9" ht="99" customHeight="1" outlineLevel="1" x14ac:dyDescent="0.2">
      <c r="A104" s="21" t="s">
        <v>138</v>
      </c>
      <c r="B104" s="6" t="s">
        <v>139</v>
      </c>
      <c r="C104" s="7">
        <v>242316</v>
      </c>
      <c r="D104" s="7">
        <v>11765.35</v>
      </c>
      <c r="E104" s="7">
        <v>0</v>
      </c>
      <c r="F104" s="7">
        <f t="shared" si="35"/>
        <v>-242316</v>
      </c>
      <c r="G104" s="7">
        <f t="shared" si="36"/>
        <v>-11765.35</v>
      </c>
      <c r="H104" s="7">
        <v>0</v>
      </c>
      <c r="I104" s="7">
        <v>0</v>
      </c>
    </row>
    <row r="105" spans="1:9" ht="99" customHeight="1" outlineLevel="1" x14ac:dyDescent="0.2">
      <c r="A105" s="21" t="s">
        <v>140</v>
      </c>
      <c r="B105" s="6" t="s">
        <v>141</v>
      </c>
      <c r="C105" s="7">
        <v>661593.46</v>
      </c>
      <c r="D105" s="7">
        <v>522900</v>
      </c>
      <c r="E105" s="7">
        <v>626000</v>
      </c>
      <c r="F105" s="7">
        <f t="shared" si="35"/>
        <v>-35593.459999999963</v>
      </c>
      <c r="G105" s="7">
        <f t="shared" si="36"/>
        <v>103100</v>
      </c>
      <c r="H105" s="7">
        <v>626000</v>
      </c>
      <c r="I105" s="7">
        <v>626000</v>
      </c>
    </row>
    <row r="106" spans="1:9" s="5" customFormat="1" ht="34.5" customHeight="1" outlineLevel="1" x14ac:dyDescent="0.2">
      <c r="A106" s="3" t="s">
        <v>142</v>
      </c>
      <c r="B106" s="13" t="s">
        <v>143</v>
      </c>
      <c r="C106" s="4">
        <f t="shared" ref="C106" si="37">SUM(C107:C109)</f>
        <v>2014012.3399999999</v>
      </c>
      <c r="D106" s="4">
        <f t="shared" ref="D106" si="38">SUM(D107:D109)</f>
        <v>827736.75999999989</v>
      </c>
      <c r="E106" s="4">
        <f t="shared" ref="E106" si="39">SUM(E107:E111)</f>
        <v>994870</v>
      </c>
      <c r="F106" s="4">
        <f t="shared" si="35"/>
        <v>-1019142.3399999999</v>
      </c>
      <c r="G106" s="4">
        <f t="shared" si="36"/>
        <v>167133.24000000011</v>
      </c>
      <c r="H106" s="4">
        <f t="shared" ref="H106" si="40">SUM(H107:H111)</f>
        <v>994870</v>
      </c>
      <c r="I106" s="4">
        <f t="shared" ref="I106" si="41">SUM(I107:I111)</f>
        <v>994870</v>
      </c>
    </row>
    <row r="107" spans="1:9" s="5" customFormat="1" ht="63" outlineLevel="1" x14ac:dyDescent="0.2">
      <c r="A107" s="6" t="s">
        <v>233</v>
      </c>
      <c r="B107" s="6" t="s">
        <v>234</v>
      </c>
      <c r="C107" s="7">
        <v>84986.16</v>
      </c>
      <c r="D107" s="7">
        <v>27981.94</v>
      </c>
      <c r="E107" s="7">
        <v>49579</v>
      </c>
      <c r="F107" s="7">
        <f t="shared" si="35"/>
        <v>-35407.160000000003</v>
      </c>
      <c r="G107" s="7">
        <f t="shared" si="36"/>
        <v>21597.06</v>
      </c>
      <c r="H107" s="7">
        <v>49579</v>
      </c>
      <c r="I107" s="7">
        <v>49579</v>
      </c>
    </row>
    <row r="108" spans="1:9" ht="99" customHeight="1" outlineLevel="1" x14ac:dyDescent="0.2">
      <c r="A108" s="21" t="s">
        <v>144</v>
      </c>
      <c r="B108" s="6" t="s">
        <v>145</v>
      </c>
      <c r="C108" s="7">
        <v>1911826</v>
      </c>
      <c r="D108" s="7">
        <v>797754.82</v>
      </c>
      <c r="E108" s="7">
        <v>945291</v>
      </c>
      <c r="F108" s="7">
        <f t="shared" si="35"/>
        <v>-966535</v>
      </c>
      <c r="G108" s="7">
        <f t="shared" si="36"/>
        <v>147536.18000000005</v>
      </c>
      <c r="H108" s="7">
        <v>945291</v>
      </c>
      <c r="I108" s="7">
        <v>945291</v>
      </c>
    </row>
    <row r="109" spans="1:9" ht="99" customHeight="1" outlineLevel="1" x14ac:dyDescent="0.2">
      <c r="A109" s="21" t="s">
        <v>146</v>
      </c>
      <c r="B109" s="6" t="s">
        <v>227</v>
      </c>
      <c r="C109" s="7">
        <v>17200.18</v>
      </c>
      <c r="D109" s="7">
        <v>2000</v>
      </c>
      <c r="E109" s="7">
        <v>0</v>
      </c>
      <c r="F109" s="7">
        <f t="shared" si="35"/>
        <v>-17200.18</v>
      </c>
      <c r="G109" s="7">
        <f t="shared" si="36"/>
        <v>-2000</v>
      </c>
      <c r="H109" s="7">
        <v>0</v>
      </c>
      <c r="I109" s="7">
        <v>0</v>
      </c>
    </row>
    <row r="110" spans="1:9" ht="31.5" outlineLevel="1" x14ac:dyDescent="0.2">
      <c r="A110" s="3" t="s">
        <v>237</v>
      </c>
      <c r="B110" s="13" t="s">
        <v>238</v>
      </c>
      <c r="C110" s="4">
        <f>C111</f>
        <v>678010</v>
      </c>
      <c r="D110" s="4">
        <f>D111</f>
        <v>6777850</v>
      </c>
      <c r="E110" s="4">
        <f t="shared" ref="E110" si="42">E111</f>
        <v>0</v>
      </c>
      <c r="F110" s="7">
        <f t="shared" si="35"/>
        <v>-678010</v>
      </c>
      <c r="G110" s="7">
        <f t="shared" si="36"/>
        <v>-6777850</v>
      </c>
      <c r="H110" s="4">
        <f t="shared" ref="H110:I110" si="43">H111</f>
        <v>0</v>
      </c>
      <c r="I110" s="4">
        <f t="shared" si="43"/>
        <v>0</v>
      </c>
    </row>
    <row r="111" spans="1:9" ht="157.5" outlineLevel="1" x14ac:dyDescent="0.2">
      <c r="A111" s="21" t="s">
        <v>235</v>
      </c>
      <c r="B111" s="6" t="s">
        <v>236</v>
      </c>
      <c r="C111" s="7">
        <v>678010</v>
      </c>
      <c r="D111" s="7">
        <v>6777850</v>
      </c>
      <c r="E111" s="7">
        <v>0</v>
      </c>
      <c r="F111" s="7">
        <f t="shared" si="35"/>
        <v>-678010</v>
      </c>
      <c r="G111" s="7">
        <f t="shared" si="36"/>
        <v>-6777850</v>
      </c>
      <c r="H111" s="7">
        <v>0</v>
      </c>
      <c r="I111" s="7">
        <v>0</v>
      </c>
    </row>
    <row r="112" spans="1:9" s="5" customFormat="1" ht="16.5" customHeight="1" x14ac:dyDescent="0.2">
      <c r="A112" s="3" t="s">
        <v>147</v>
      </c>
      <c r="B112" s="13" t="s">
        <v>148</v>
      </c>
      <c r="C112" s="4">
        <f t="shared" ref="C112" si="44">SUM(C113:C114)</f>
        <v>4085640.81</v>
      </c>
      <c r="D112" s="4">
        <f t="shared" ref="D112:E112" si="45">SUM(D113:D114)</f>
        <v>130110</v>
      </c>
      <c r="E112" s="4">
        <f t="shared" si="45"/>
        <v>130000</v>
      </c>
      <c r="F112" s="4">
        <f t="shared" si="35"/>
        <v>-3955640.81</v>
      </c>
      <c r="G112" s="4">
        <f t="shared" si="36"/>
        <v>-110</v>
      </c>
      <c r="H112" s="4">
        <f t="shared" ref="H112" si="46">SUM(H113:H114)</f>
        <v>130000</v>
      </c>
      <c r="I112" s="4">
        <f t="shared" ref="I112" si="47">SUM(I113:I114)</f>
        <v>130000</v>
      </c>
    </row>
    <row r="113" spans="1:9" ht="32.25" customHeight="1" outlineLevel="1" x14ac:dyDescent="0.2">
      <c r="A113" s="21" t="s">
        <v>193</v>
      </c>
      <c r="B113" s="6" t="s">
        <v>194</v>
      </c>
      <c r="C113" s="7">
        <v>29788.02</v>
      </c>
      <c r="D113" s="7">
        <v>0</v>
      </c>
      <c r="E113" s="7">
        <v>0</v>
      </c>
      <c r="F113" s="7">
        <f t="shared" si="35"/>
        <v>-29788.02</v>
      </c>
      <c r="G113" s="7">
        <f t="shared" si="36"/>
        <v>0</v>
      </c>
      <c r="H113" s="7">
        <v>0</v>
      </c>
      <c r="I113" s="7">
        <v>0</v>
      </c>
    </row>
    <row r="114" spans="1:9" ht="32.25" customHeight="1" outlineLevel="1" x14ac:dyDescent="0.2">
      <c r="A114" s="21" t="s">
        <v>149</v>
      </c>
      <c r="B114" s="6" t="s">
        <v>150</v>
      </c>
      <c r="C114" s="7">
        <v>4055852.79</v>
      </c>
      <c r="D114" s="7">
        <v>130110</v>
      </c>
      <c r="E114" s="7">
        <v>130000</v>
      </c>
      <c r="F114" s="7">
        <f t="shared" si="35"/>
        <v>-3925852.79</v>
      </c>
      <c r="G114" s="7">
        <f t="shared" si="36"/>
        <v>-110</v>
      </c>
      <c r="H114" s="7">
        <v>130000</v>
      </c>
      <c r="I114" s="7">
        <v>130000</v>
      </c>
    </row>
    <row r="115" spans="1:9" ht="47.25" hidden="1" outlineLevel="1" x14ac:dyDescent="0.2">
      <c r="A115" s="21" t="s">
        <v>255</v>
      </c>
      <c r="B115" s="6" t="s">
        <v>258</v>
      </c>
      <c r="C115" s="7"/>
      <c r="D115" s="7"/>
      <c r="E115" s="7"/>
      <c r="F115" s="7"/>
      <c r="G115" s="7"/>
      <c r="H115" s="7"/>
      <c r="I115" s="7"/>
    </row>
    <row r="116" spans="1:9" ht="78.75" hidden="1" outlineLevel="1" x14ac:dyDescent="0.2">
      <c r="A116" s="21" t="s">
        <v>256</v>
      </c>
      <c r="B116" s="6" t="s">
        <v>259</v>
      </c>
      <c r="C116" s="7"/>
      <c r="D116" s="7"/>
      <c r="E116" s="7"/>
      <c r="F116" s="7"/>
      <c r="G116" s="7"/>
      <c r="H116" s="7"/>
      <c r="I116" s="7"/>
    </row>
    <row r="117" spans="1:9" ht="63" hidden="1" outlineLevel="1" x14ac:dyDescent="0.2">
      <c r="A117" s="21" t="s">
        <v>257</v>
      </c>
      <c r="B117" s="6" t="s">
        <v>260</v>
      </c>
      <c r="C117" s="7"/>
      <c r="D117" s="7"/>
      <c r="E117" s="7"/>
      <c r="F117" s="7"/>
      <c r="G117" s="7"/>
      <c r="H117" s="7"/>
      <c r="I117" s="7"/>
    </row>
    <row r="118" spans="1:9" ht="14.25" customHeight="1" collapsed="1" x14ac:dyDescent="0.2">
      <c r="A118" s="3" t="s">
        <v>151</v>
      </c>
      <c r="B118" s="13" t="s">
        <v>152</v>
      </c>
      <c r="C118" s="4">
        <f>C119+C152+C154</f>
        <v>804242653.35000014</v>
      </c>
      <c r="D118" s="4">
        <f>D119+D152+D154</f>
        <v>865259744.70999992</v>
      </c>
      <c r="E118" s="4">
        <f>E119+E152+E154</f>
        <v>784274952.71000004</v>
      </c>
      <c r="F118" s="4">
        <f t="shared" si="35"/>
        <v>-19967700.640000105</v>
      </c>
      <c r="G118" s="4">
        <f t="shared" si="36"/>
        <v>-80984791.999999881</v>
      </c>
      <c r="H118" s="4">
        <f>H119+H152+H154</f>
        <v>843926912.36000013</v>
      </c>
      <c r="I118" s="4">
        <f>I119+I152+I154</f>
        <v>881102126.41000009</v>
      </c>
    </row>
    <row r="119" spans="1:9" ht="47.25" x14ac:dyDescent="0.2">
      <c r="A119" s="3" t="s">
        <v>153</v>
      </c>
      <c r="B119" s="13" t="s">
        <v>154</v>
      </c>
      <c r="C119" s="4">
        <f>C120+C123+C137+C148</f>
        <v>804408978.24000013</v>
      </c>
      <c r="D119" s="4">
        <f>D120+D123+D137+D148</f>
        <v>865259744.70999992</v>
      </c>
      <c r="E119" s="4">
        <f>E120+E123+E137+E148</f>
        <v>784274952.71000004</v>
      </c>
      <c r="F119" s="4">
        <f t="shared" si="35"/>
        <v>-20134025.530000091</v>
      </c>
      <c r="G119" s="4">
        <f t="shared" si="36"/>
        <v>-80984791.999999881</v>
      </c>
      <c r="H119" s="4">
        <f>H120+H123+H137+H148</f>
        <v>843926912.36000013</v>
      </c>
      <c r="I119" s="4">
        <f>I120+I123+I137+I148</f>
        <v>881102126.41000009</v>
      </c>
    </row>
    <row r="120" spans="1:9" ht="31.5" x14ac:dyDescent="0.2">
      <c r="A120" s="3" t="s">
        <v>155</v>
      </c>
      <c r="B120" s="13" t="s">
        <v>156</v>
      </c>
      <c r="C120" s="4">
        <f t="shared" ref="C120" si="48">SUM(C121:C122)</f>
        <v>55907090</v>
      </c>
      <c r="D120" s="4">
        <f t="shared" ref="D120:E120" si="49">SUM(D121:D122)</f>
        <v>33393280</v>
      </c>
      <c r="E120" s="4">
        <f t="shared" si="49"/>
        <v>14710051</v>
      </c>
      <c r="F120" s="4">
        <f t="shared" si="35"/>
        <v>-41197039</v>
      </c>
      <c r="G120" s="4">
        <f t="shared" si="36"/>
        <v>-18683229</v>
      </c>
      <c r="H120" s="4">
        <f t="shared" ref="H120" si="50">SUM(H121:H122)</f>
        <v>0</v>
      </c>
      <c r="I120" s="4">
        <f t="shared" ref="I120" si="51">SUM(I121:I122)</f>
        <v>0</v>
      </c>
    </row>
    <row r="121" spans="1:9" ht="50.25" customHeight="1" outlineLevel="1" x14ac:dyDescent="0.2">
      <c r="A121" s="21" t="s">
        <v>207</v>
      </c>
      <c r="B121" s="6" t="s">
        <v>208</v>
      </c>
      <c r="C121" s="7">
        <v>0</v>
      </c>
      <c r="D121" s="7">
        <v>33393280</v>
      </c>
      <c r="E121" s="7">
        <v>14710051</v>
      </c>
      <c r="F121" s="7">
        <f t="shared" si="35"/>
        <v>14710051</v>
      </c>
      <c r="G121" s="7">
        <f t="shared" si="36"/>
        <v>-18683229</v>
      </c>
      <c r="H121" s="7">
        <v>0</v>
      </c>
      <c r="I121" s="7">
        <v>0</v>
      </c>
    </row>
    <row r="122" spans="1:9" ht="50.25" customHeight="1" outlineLevel="1" x14ac:dyDescent="0.2">
      <c r="A122" s="21" t="s">
        <v>157</v>
      </c>
      <c r="B122" s="6" t="s">
        <v>158</v>
      </c>
      <c r="C122" s="7">
        <v>55907090</v>
      </c>
      <c r="D122" s="7">
        <v>0</v>
      </c>
      <c r="E122" s="7">
        <v>0</v>
      </c>
      <c r="F122" s="7">
        <f t="shared" si="35"/>
        <v>-55907090</v>
      </c>
      <c r="G122" s="7">
        <f t="shared" si="36"/>
        <v>0</v>
      </c>
      <c r="H122" s="7">
        <v>0</v>
      </c>
      <c r="I122" s="7">
        <v>0</v>
      </c>
    </row>
    <row r="123" spans="1:9" ht="47.25" x14ac:dyDescent="0.2">
      <c r="A123" s="3" t="s">
        <v>159</v>
      </c>
      <c r="B123" s="13" t="s">
        <v>160</v>
      </c>
      <c r="C123" s="4">
        <f t="shared" ref="C123" si="52">SUM(C124:C136)</f>
        <v>133563589.34999999</v>
      </c>
      <c r="D123" s="4">
        <f t="shared" ref="D123" si="53">SUM(D124:D136)</f>
        <v>151242424.16</v>
      </c>
      <c r="E123" s="4">
        <f>SUM(E124:E136)</f>
        <v>64260345.789999992</v>
      </c>
      <c r="F123" s="4">
        <f t="shared" si="35"/>
        <v>-69303243.560000002</v>
      </c>
      <c r="G123" s="4">
        <f t="shared" si="36"/>
        <v>-86982078.370000005</v>
      </c>
      <c r="H123" s="4">
        <f>SUM(H124:H136)</f>
        <v>99197669.770000011</v>
      </c>
      <c r="I123" s="4">
        <f t="shared" ref="I123" si="54">SUM(I124:I136)</f>
        <v>97759384.74000001</v>
      </c>
    </row>
    <row r="124" spans="1:9" ht="157.5" x14ac:dyDescent="0.2">
      <c r="A124" s="21" t="s">
        <v>247</v>
      </c>
      <c r="B124" s="6" t="s">
        <v>248</v>
      </c>
      <c r="C124" s="7">
        <v>10535310.050000001</v>
      </c>
      <c r="D124" s="7">
        <v>0</v>
      </c>
      <c r="E124" s="7">
        <v>0</v>
      </c>
      <c r="F124" s="7">
        <f t="shared" si="35"/>
        <v>-10535310.050000001</v>
      </c>
      <c r="G124" s="7">
        <f t="shared" si="36"/>
        <v>0</v>
      </c>
      <c r="H124" s="7">
        <v>0</v>
      </c>
      <c r="I124" s="7">
        <v>0</v>
      </c>
    </row>
    <row r="125" spans="1:9" ht="114.75" customHeight="1" outlineLevel="1" x14ac:dyDescent="0.2">
      <c r="A125" s="21" t="s">
        <v>161</v>
      </c>
      <c r="B125" s="6" t="s">
        <v>162</v>
      </c>
      <c r="C125" s="7">
        <v>1841584.5</v>
      </c>
      <c r="D125" s="7">
        <v>0</v>
      </c>
      <c r="E125" s="7">
        <v>0</v>
      </c>
      <c r="F125" s="7">
        <f t="shared" si="35"/>
        <v>-1841584.5</v>
      </c>
      <c r="G125" s="7">
        <f t="shared" si="36"/>
        <v>0</v>
      </c>
      <c r="H125" s="7">
        <v>0</v>
      </c>
      <c r="I125" s="7">
        <v>0</v>
      </c>
    </row>
    <row r="126" spans="1:9" ht="114.75" customHeight="1" outlineLevel="1" x14ac:dyDescent="0.2">
      <c r="A126" s="21" t="s">
        <v>283</v>
      </c>
      <c r="B126" s="6" t="s">
        <v>284</v>
      </c>
      <c r="C126" s="7">
        <v>0</v>
      </c>
      <c r="D126" s="7">
        <v>0</v>
      </c>
      <c r="E126" s="7">
        <v>308137.71000000002</v>
      </c>
      <c r="F126" s="7">
        <f t="shared" si="35"/>
        <v>308137.71000000002</v>
      </c>
      <c r="G126" s="7">
        <f t="shared" si="36"/>
        <v>308137.71000000002</v>
      </c>
      <c r="H126" s="7">
        <v>358055.77</v>
      </c>
      <c r="I126" s="7">
        <v>0</v>
      </c>
    </row>
    <row r="127" spans="1:9" ht="80.25" customHeight="1" outlineLevel="1" x14ac:dyDescent="0.2">
      <c r="A127" s="21" t="s">
        <v>163</v>
      </c>
      <c r="B127" s="6" t="s">
        <v>164</v>
      </c>
      <c r="C127" s="7">
        <v>1061134.24</v>
      </c>
      <c r="D127" s="7">
        <v>0</v>
      </c>
      <c r="E127" s="7">
        <v>0</v>
      </c>
      <c r="F127" s="7">
        <f t="shared" si="35"/>
        <v>-1061134.24</v>
      </c>
      <c r="G127" s="7">
        <f t="shared" si="36"/>
        <v>0</v>
      </c>
      <c r="H127" s="7">
        <v>0</v>
      </c>
      <c r="I127" s="7">
        <v>0</v>
      </c>
    </row>
    <row r="128" spans="1:9" ht="80.25" customHeight="1" outlineLevel="1" x14ac:dyDescent="0.2">
      <c r="A128" s="21" t="s">
        <v>285</v>
      </c>
      <c r="B128" s="6" t="s">
        <v>286</v>
      </c>
      <c r="C128" s="7">
        <v>0</v>
      </c>
      <c r="D128" s="7">
        <v>0</v>
      </c>
      <c r="E128" s="7">
        <v>124511.56</v>
      </c>
      <c r="F128" s="7">
        <f t="shared" si="35"/>
        <v>124511.56</v>
      </c>
      <c r="G128" s="7">
        <f t="shared" si="36"/>
        <v>124511.56</v>
      </c>
      <c r="H128" s="7">
        <v>865734.06</v>
      </c>
      <c r="I128" s="7">
        <v>0</v>
      </c>
    </row>
    <row r="129" spans="1:9" ht="78.75" outlineLevel="1" x14ac:dyDescent="0.2">
      <c r="A129" s="21" t="s">
        <v>270</v>
      </c>
      <c r="B129" s="6" t="s">
        <v>271</v>
      </c>
      <c r="C129" s="7">
        <v>0</v>
      </c>
      <c r="D129" s="7">
        <v>561872.91</v>
      </c>
      <c r="E129" s="7">
        <v>704374.73</v>
      </c>
      <c r="F129" s="7">
        <f t="shared" si="35"/>
        <v>704374.73</v>
      </c>
      <c r="G129" s="7">
        <f t="shared" si="36"/>
        <v>142501.81999999995</v>
      </c>
      <c r="H129" s="7">
        <v>0</v>
      </c>
      <c r="I129" s="7">
        <v>0</v>
      </c>
    </row>
    <row r="130" spans="1:9" ht="48.75" customHeight="1" outlineLevel="1" x14ac:dyDescent="0.2">
      <c r="A130" s="21" t="s">
        <v>165</v>
      </c>
      <c r="B130" s="6" t="s">
        <v>166</v>
      </c>
      <c r="C130" s="7">
        <v>3845594.01</v>
      </c>
      <c r="D130" s="7">
        <v>4008623</v>
      </c>
      <c r="E130" s="7">
        <v>4092424.44</v>
      </c>
      <c r="F130" s="7">
        <f t="shared" si="35"/>
        <v>246830.43000000017</v>
      </c>
      <c r="G130" s="7">
        <f t="shared" si="36"/>
        <v>83801.439999999944</v>
      </c>
      <c r="H130" s="7">
        <v>4490122.3099999996</v>
      </c>
      <c r="I130" s="7">
        <v>4275627.1100000003</v>
      </c>
    </row>
    <row r="131" spans="1:9" ht="34.5" hidden="1" customHeight="1" outlineLevel="1" x14ac:dyDescent="0.2">
      <c r="A131" s="21" t="s">
        <v>195</v>
      </c>
      <c r="B131" s="6" t="s">
        <v>196</v>
      </c>
      <c r="C131" s="7"/>
      <c r="D131" s="7"/>
      <c r="E131" s="7"/>
      <c r="F131" s="7">
        <f t="shared" si="35"/>
        <v>0</v>
      </c>
      <c r="G131" s="7">
        <f t="shared" si="36"/>
        <v>0</v>
      </c>
      <c r="H131" s="7"/>
      <c r="I131" s="7"/>
    </row>
    <row r="132" spans="1:9" ht="34.5" customHeight="1" outlineLevel="1" x14ac:dyDescent="0.2">
      <c r="A132" s="21" t="s">
        <v>287</v>
      </c>
      <c r="B132" s="6" t="s">
        <v>288</v>
      </c>
      <c r="C132" s="7">
        <v>0</v>
      </c>
      <c r="D132" s="7">
        <v>0</v>
      </c>
      <c r="E132" s="7">
        <v>0</v>
      </c>
      <c r="F132" s="7">
        <f t="shared" si="35"/>
        <v>0</v>
      </c>
      <c r="G132" s="7">
        <f t="shared" si="36"/>
        <v>0</v>
      </c>
      <c r="H132" s="7">
        <v>31035000</v>
      </c>
      <c r="I132" s="7">
        <v>31035000</v>
      </c>
    </row>
    <row r="133" spans="1:9" ht="34.5" customHeight="1" outlineLevel="1" x14ac:dyDescent="0.2">
      <c r="A133" s="21" t="s">
        <v>297</v>
      </c>
      <c r="B133" s="6" t="s">
        <v>196</v>
      </c>
      <c r="C133" s="7">
        <v>534900.77</v>
      </c>
      <c r="D133" s="7">
        <v>0</v>
      </c>
      <c r="E133" s="7">
        <v>0</v>
      </c>
      <c r="F133" s="7">
        <f t="shared" si="35"/>
        <v>-534900.77</v>
      </c>
      <c r="G133" s="7">
        <f t="shared" si="36"/>
        <v>0</v>
      </c>
      <c r="H133" s="7">
        <v>0</v>
      </c>
      <c r="I133" s="7">
        <v>0</v>
      </c>
    </row>
    <row r="134" spans="1:9" ht="47.25" customHeight="1" outlineLevel="1" x14ac:dyDescent="0.2">
      <c r="A134" s="21" t="s">
        <v>167</v>
      </c>
      <c r="B134" s="6" t="s">
        <v>168</v>
      </c>
      <c r="C134" s="7">
        <v>26742322</v>
      </c>
      <c r="D134" s="7">
        <v>25969648.370000001</v>
      </c>
      <c r="E134" s="7">
        <v>27337872.469999999</v>
      </c>
      <c r="F134" s="7">
        <f t="shared" si="35"/>
        <v>595550.46999999881</v>
      </c>
      <c r="G134" s="7">
        <f t="shared" si="36"/>
        <v>1368224.0999999978</v>
      </c>
      <c r="H134" s="7">
        <v>29822910.18</v>
      </c>
      <c r="I134" s="7">
        <v>29822910.18</v>
      </c>
    </row>
    <row r="135" spans="1:9" ht="47.25" customHeight="1" outlineLevel="1" x14ac:dyDescent="0.2">
      <c r="A135" s="21" t="s">
        <v>289</v>
      </c>
      <c r="B135" s="6" t="s">
        <v>290</v>
      </c>
      <c r="C135" s="7">
        <v>0</v>
      </c>
      <c r="D135" s="7">
        <v>0</v>
      </c>
      <c r="E135" s="7">
        <v>2392507.5099999998</v>
      </c>
      <c r="F135" s="7">
        <f t="shared" si="35"/>
        <v>2392507.5099999998</v>
      </c>
      <c r="G135" s="7">
        <f t="shared" si="36"/>
        <v>2392507.5099999998</v>
      </c>
      <c r="H135" s="7">
        <v>7005052.6299999999</v>
      </c>
      <c r="I135" s="7">
        <v>7005052.6299999999</v>
      </c>
    </row>
    <row r="136" spans="1:9" ht="18" customHeight="1" outlineLevel="1" x14ac:dyDescent="0.2">
      <c r="A136" s="21" t="s">
        <v>169</v>
      </c>
      <c r="B136" s="6" t="s">
        <v>170</v>
      </c>
      <c r="C136" s="7">
        <v>89002743.780000001</v>
      </c>
      <c r="D136" s="7">
        <v>120702279.88</v>
      </c>
      <c r="E136" s="7">
        <v>29300517.370000001</v>
      </c>
      <c r="F136" s="7">
        <f t="shared" si="35"/>
        <v>-59702226.409999996</v>
      </c>
      <c r="G136" s="7">
        <f t="shared" si="36"/>
        <v>-91401762.50999999</v>
      </c>
      <c r="H136" s="7">
        <v>25620794.82</v>
      </c>
      <c r="I136" s="7">
        <v>25620794.82</v>
      </c>
    </row>
    <row r="137" spans="1:9" ht="33" customHeight="1" x14ac:dyDescent="0.2">
      <c r="A137" s="3" t="s">
        <v>171</v>
      </c>
      <c r="B137" s="13" t="s">
        <v>172</v>
      </c>
      <c r="C137" s="4">
        <f>SUM(C138:C147)</f>
        <v>585421393.41000009</v>
      </c>
      <c r="D137" s="4">
        <f>SUM(D138:D147)</f>
        <v>639812758.91999996</v>
      </c>
      <c r="E137" s="4">
        <f>SUM(E138:E147)</f>
        <v>675820555.92000008</v>
      </c>
      <c r="F137" s="4">
        <f t="shared" si="35"/>
        <v>90399162.50999999</v>
      </c>
      <c r="G137" s="4">
        <f t="shared" si="36"/>
        <v>36007797.000000119</v>
      </c>
      <c r="H137" s="4">
        <f>SUM(H138:H147)</f>
        <v>709629242.59000015</v>
      </c>
      <c r="I137" s="4">
        <f>SUM(I138:I147)</f>
        <v>748242741.67000008</v>
      </c>
    </row>
    <row r="138" spans="1:9" ht="47.25" customHeight="1" outlineLevel="1" x14ac:dyDescent="0.2">
      <c r="A138" s="21" t="s">
        <v>173</v>
      </c>
      <c r="B138" s="6" t="s">
        <v>174</v>
      </c>
      <c r="C138" s="7">
        <v>551027642.11000001</v>
      </c>
      <c r="D138" s="7">
        <v>585411761.88</v>
      </c>
      <c r="E138" s="7">
        <v>631168833.92000008</v>
      </c>
      <c r="F138" s="7">
        <f t="shared" si="35"/>
        <v>80141191.810000062</v>
      </c>
      <c r="G138" s="7">
        <f t="shared" si="36"/>
        <v>45757072.040000081</v>
      </c>
      <c r="H138" s="7">
        <v>664370179.59000015</v>
      </c>
      <c r="I138" s="7">
        <v>702381150.67000008</v>
      </c>
    </row>
    <row r="139" spans="1:9" ht="96.75" customHeight="1" outlineLevel="1" x14ac:dyDescent="0.2">
      <c r="A139" s="21" t="s">
        <v>175</v>
      </c>
      <c r="B139" s="6" t="s">
        <v>176</v>
      </c>
      <c r="C139" s="7">
        <v>8599535</v>
      </c>
      <c r="D139" s="7">
        <v>10437528</v>
      </c>
      <c r="E139" s="7">
        <v>11799448</v>
      </c>
      <c r="F139" s="7">
        <f t="shared" si="35"/>
        <v>3199913</v>
      </c>
      <c r="G139" s="7">
        <f t="shared" si="36"/>
        <v>1361920</v>
      </c>
      <c r="H139" s="7">
        <v>12271736</v>
      </c>
      <c r="I139" s="7">
        <v>12759508</v>
      </c>
    </row>
    <row r="140" spans="1:9" ht="79.5" customHeight="1" outlineLevel="1" x14ac:dyDescent="0.2">
      <c r="A140" s="21" t="s">
        <v>209</v>
      </c>
      <c r="B140" s="6" t="s">
        <v>210</v>
      </c>
      <c r="C140" s="7">
        <v>0</v>
      </c>
      <c r="D140" s="7">
        <v>16214571.039999999</v>
      </c>
      <c r="E140" s="7">
        <v>0</v>
      </c>
      <c r="F140" s="7">
        <f t="shared" si="35"/>
        <v>0</v>
      </c>
      <c r="G140" s="7">
        <f t="shared" si="36"/>
        <v>-16214571.039999999</v>
      </c>
      <c r="H140" s="7">
        <v>0</v>
      </c>
      <c r="I140" s="7">
        <v>0</v>
      </c>
    </row>
    <row r="141" spans="1:9" ht="79.5" customHeight="1" outlineLevel="1" x14ac:dyDescent="0.2">
      <c r="A141" s="21" t="s">
        <v>177</v>
      </c>
      <c r="B141" s="6" t="s">
        <v>178</v>
      </c>
      <c r="C141" s="7">
        <v>64204.32</v>
      </c>
      <c r="D141" s="7">
        <v>430415</v>
      </c>
      <c r="E141" s="7">
        <v>24149</v>
      </c>
      <c r="F141" s="7">
        <f t="shared" si="35"/>
        <v>-40055.32</v>
      </c>
      <c r="G141" s="7">
        <f t="shared" si="36"/>
        <v>-406266</v>
      </c>
      <c r="H141" s="7">
        <v>21464</v>
      </c>
      <c r="I141" s="7">
        <v>21464</v>
      </c>
    </row>
    <row r="142" spans="1:9" ht="66" customHeight="1" outlineLevel="1" x14ac:dyDescent="0.2">
      <c r="A142" s="21" t="s">
        <v>179</v>
      </c>
      <c r="B142" s="6" t="s">
        <v>180</v>
      </c>
      <c r="C142" s="7">
        <v>438499.38</v>
      </c>
      <c r="D142" s="7">
        <v>0</v>
      </c>
      <c r="E142" s="7">
        <v>0</v>
      </c>
      <c r="F142" s="7">
        <f t="shared" si="35"/>
        <v>-438499.38</v>
      </c>
      <c r="G142" s="7">
        <f t="shared" si="36"/>
        <v>0</v>
      </c>
      <c r="H142" s="7">
        <v>0</v>
      </c>
      <c r="I142" s="7">
        <v>0</v>
      </c>
    </row>
    <row r="143" spans="1:9" ht="80.25" customHeight="1" outlineLevel="1" x14ac:dyDescent="0.2">
      <c r="A143" s="21" t="s">
        <v>217</v>
      </c>
      <c r="B143" s="6" t="s">
        <v>218</v>
      </c>
      <c r="C143" s="7">
        <v>19493760.699999999</v>
      </c>
      <c r="D143" s="7">
        <v>21610400</v>
      </c>
      <c r="E143" s="7">
        <v>26992600</v>
      </c>
      <c r="F143" s="7">
        <f t="shared" si="35"/>
        <v>7498839.3000000007</v>
      </c>
      <c r="G143" s="7">
        <f t="shared" ref="G143:G147" si="55">E143-D143</f>
        <v>5382200</v>
      </c>
      <c r="H143" s="7">
        <v>26992600</v>
      </c>
      <c r="I143" s="7">
        <v>26992600</v>
      </c>
    </row>
    <row r="144" spans="1:9" ht="47.25" outlineLevel="1" x14ac:dyDescent="0.2">
      <c r="A144" s="21" t="s">
        <v>241</v>
      </c>
      <c r="B144" s="6" t="s">
        <v>242</v>
      </c>
      <c r="C144" s="7">
        <v>336105.9</v>
      </c>
      <c r="D144" s="7">
        <v>0</v>
      </c>
      <c r="E144" s="7">
        <v>0</v>
      </c>
      <c r="F144" s="7">
        <f t="shared" si="35"/>
        <v>-336105.9</v>
      </c>
      <c r="G144" s="7">
        <f t="shared" si="55"/>
        <v>0</v>
      </c>
      <c r="H144" s="7">
        <v>0</v>
      </c>
      <c r="I144" s="7">
        <v>0</v>
      </c>
    </row>
    <row r="145" spans="1:9" ht="48" customHeight="1" outlineLevel="1" x14ac:dyDescent="0.2">
      <c r="A145" s="21" t="s">
        <v>181</v>
      </c>
      <c r="B145" s="6" t="s">
        <v>182</v>
      </c>
      <c r="C145" s="7">
        <v>2349253</v>
      </c>
      <c r="D145" s="7">
        <v>2652574</v>
      </c>
      <c r="E145" s="7">
        <v>2563376</v>
      </c>
      <c r="F145" s="7">
        <f t="shared" si="35"/>
        <v>214123</v>
      </c>
      <c r="G145" s="7">
        <f t="shared" si="55"/>
        <v>-89198</v>
      </c>
      <c r="H145" s="7">
        <v>2563376</v>
      </c>
      <c r="I145" s="7">
        <v>2563376</v>
      </c>
    </row>
    <row r="146" spans="1:9" ht="38.25" customHeight="1" outlineLevel="1" x14ac:dyDescent="0.2">
      <c r="A146" s="21" t="s">
        <v>243</v>
      </c>
      <c r="B146" s="6" t="s">
        <v>244</v>
      </c>
      <c r="C146" s="7">
        <v>2419446</v>
      </c>
      <c r="D146" s="7">
        <v>2514533</v>
      </c>
      <c r="E146" s="7">
        <v>2731173</v>
      </c>
      <c r="F146" s="7">
        <f t="shared" si="35"/>
        <v>311727</v>
      </c>
      <c r="G146" s="7">
        <f t="shared" si="55"/>
        <v>216640</v>
      </c>
      <c r="H146" s="7">
        <v>2868911</v>
      </c>
      <c r="I146" s="7">
        <v>2983667</v>
      </c>
    </row>
    <row r="147" spans="1:9" ht="24" customHeight="1" outlineLevel="1" x14ac:dyDescent="0.2">
      <c r="A147" s="21" t="s">
        <v>245</v>
      </c>
      <c r="B147" s="6" t="s">
        <v>246</v>
      </c>
      <c r="C147" s="7">
        <v>692947</v>
      </c>
      <c r="D147" s="7">
        <v>540976</v>
      </c>
      <c r="E147" s="7">
        <v>540976</v>
      </c>
      <c r="F147" s="7">
        <f t="shared" si="35"/>
        <v>-151971</v>
      </c>
      <c r="G147" s="7">
        <f t="shared" si="55"/>
        <v>0</v>
      </c>
      <c r="H147" s="7">
        <v>540976</v>
      </c>
      <c r="I147" s="7">
        <v>540976</v>
      </c>
    </row>
    <row r="148" spans="1:9" s="5" customFormat="1" ht="15.75" x14ac:dyDescent="0.2">
      <c r="A148" s="3" t="s">
        <v>183</v>
      </c>
      <c r="B148" s="13" t="s">
        <v>184</v>
      </c>
      <c r="C148" s="4">
        <f t="shared" ref="C148" si="56">SUM(C149:C151)</f>
        <v>29516905.48</v>
      </c>
      <c r="D148" s="4">
        <f t="shared" ref="D148:E148" si="57">SUM(D149:D151)</f>
        <v>40811281.630000003</v>
      </c>
      <c r="E148" s="4">
        <f t="shared" si="57"/>
        <v>29484000</v>
      </c>
      <c r="F148" s="4">
        <f t="shared" si="35"/>
        <v>-32905.480000000447</v>
      </c>
      <c r="G148" s="4">
        <f t="shared" si="36"/>
        <v>-11327281.630000003</v>
      </c>
      <c r="H148" s="4">
        <f t="shared" ref="H148" si="58">SUM(H149:H151)</f>
        <v>35100000</v>
      </c>
      <c r="I148" s="4">
        <f t="shared" ref="I148" si="59">SUM(I149:I151)</f>
        <v>35100000</v>
      </c>
    </row>
    <row r="149" spans="1:9" ht="78" customHeight="1" outlineLevel="1" x14ac:dyDescent="0.2">
      <c r="A149" s="21" t="s">
        <v>213</v>
      </c>
      <c r="B149" s="6" t="s">
        <v>214</v>
      </c>
      <c r="C149" s="7">
        <v>29516905.48</v>
      </c>
      <c r="D149" s="7">
        <v>30607200</v>
      </c>
      <c r="E149" s="7">
        <v>29484000</v>
      </c>
      <c r="F149" s="7">
        <f t="shared" ref="F149" si="60">E149-C149</f>
        <v>-32905.480000000447</v>
      </c>
      <c r="G149" s="7">
        <f t="shared" ref="G149:G150" si="61">E149-D149</f>
        <v>-1123200</v>
      </c>
      <c r="H149" s="7">
        <v>35100000</v>
      </c>
      <c r="I149" s="7">
        <v>35100000</v>
      </c>
    </row>
    <row r="150" spans="1:9" ht="47.25" outlineLevel="1" x14ac:dyDescent="0.2">
      <c r="A150" s="21" t="s">
        <v>272</v>
      </c>
      <c r="B150" s="6" t="s">
        <v>273</v>
      </c>
      <c r="C150" s="7">
        <v>0</v>
      </c>
      <c r="D150" s="7">
        <v>10204081.630000001</v>
      </c>
      <c r="E150" s="7">
        <v>0</v>
      </c>
      <c r="F150" s="7">
        <f t="shared" si="35"/>
        <v>0</v>
      </c>
      <c r="G150" s="7">
        <f t="shared" si="61"/>
        <v>-10204081.630000001</v>
      </c>
      <c r="H150" s="7">
        <v>0</v>
      </c>
      <c r="I150" s="7">
        <v>0</v>
      </c>
    </row>
    <row r="151" spans="1:9" ht="33" customHeight="1" outlineLevel="1" x14ac:dyDescent="0.2">
      <c r="A151" s="21" t="s">
        <v>185</v>
      </c>
      <c r="B151" s="6" t="s">
        <v>186</v>
      </c>
      <c r="C151" s="7">
        <v>0</v>
      </c>
      <c r="D151" s="7">
        <v>0</v>
      </c>
      <c r="E151" s="7">
        <v>0</v>
      </c>
      <c r="F151" s="7">
        <f t="shared" si="35"/>
        <v>0</v>
      </c>
      <c r="G151" s="7">
        <f t="shared" si="36"/>
        <v>0</v>
      </c>
      <c r="H151" s="7">
        <v>0</v>
      </c>
      <c r="I151" s="7">
        <v>0</v>
      </c>
    </row>
    <row r="152" spans="1:9" s="5" customFormat="1" ht="36.75" hidden="1" customHeight="1" x14ac:dyDescent="0.2">
      <c r="A152" s="3" t="s">
        <v>197</v>
      </c>
      <c r="B152" s="13" t="s">
        <v>198</v>
      </c>
      <c r="C152" s="4">
        <f>C153</f>
        <v>0</v>
      </c>
      <c r="D152" s="4">
        <f>D153</f>
        <v>0</v>
      </c>
      <c r="E152" s="4">
        <f>E153</f>
        <v>0</v>
      </c>
      <c r="F152" s="4">
        <f t="shared" si="35"/>
        <v>0</v>
      </c>
      <c r="G152" s="4">
        <f t="shared" si="36"/>
        <v>0</v>
      </c>
      <c r="H152" s="4">
        <f>H153</f>
        <v>0</v>
      </c>
      <c r="I152" s="4">
        <f>I153</f>
        <v>0</v>
      </c>
    </row>
    <row r="153" spans="1:9" ht="59.25" hidden="1" customHeight="1" outlineLevel="1" x14ac:dyDescent="0.2">
      <c r="A153" s="21" t="s">
        <v>199</v>
      </c>
      <c r="B153" s="6" t="s">
        <v>200</v>
      </c>
      <c r="C153" s="7"/>
      <c r="D153" s="7"/>
      <c r="E153" s="7"/>
      <c r="F153" s="7">
        <f t="shared" si="35"/>
        <v>0</v>
      </c>
      <c r="G153" s="7">
        <f t="shared" si="36"/>
        <v>0</v>
      </c>
      <c r="H153" s="7"/>
      <c r="I153" s="7"/>
    </row>
    <row r="154" spans="1:9" s="5" customFormat="1" ht="63" collapsed="1" x14ac:dyDescent="0.2">
      <c r="A154" s="3" t="s">
        <v>201</v>
      </c>
      <c r="B154" s="13" t="s">
        <v>202</v>
      </c>
      <c r="C154" s="4">
        <f t="shared" ref="C154" si="62">SUM(C155:C156)</f>
        <v>-166324.89000000001</v>
      </c>
      <c r="D154" s="4">
        <f t="shared" ref="D154:E154" si="63">SUM(D155:D156)</f>
        <v>0</v>
      </c>
      <c r="E154" s="4">
        <f t="shared" si="63"/>
        <v>0</v>
      </c>
      <c r="F154" s="4">
        <f t="shared" si="35"/>
        <v>166324.89000000001</v>
      </c>
      <c r="G154" s="4">
        <f t="shared" si="36"/>
        <v>0</v>
      </c>
      <c r="H154" s="4">
        <f t="shared" ref="H154" si="64">SUM(H155:H156)</f>
        <v>0</v>
      </c>
      <c r="I154" s="4">
        <f t="shared" ref="I154" si="65">SUM(I155:I156)</f>
        <v>0</v>
      </c>
    </row>
    <row r="155" spans="1:9" ht="80.25" customHeight="1" outlineLevel="1" x14ac:dyDescent="0.2">
      <c r="A155" s="21" t="s">
        <v>203</v>
      </c>
      <c r="B155" s="6" t="s">
        <v>204</v>
      </c>
      <c r="C155" s="7">
        <v>-166324.89000000001</v>
      </c>
      <c r="D155" s="7">
        <v>0</v>
      </c>
      <c r="E155" s="7">
        <v>0</v>
      </c>
      <c r="F155" s="7">
        <f t="shared" si="35"/>
        <v>166324.89000000001</v>
      </c>
      <c r="G155" s="7">
        <f t="shared" si="36"/>
        <v>0</v>
      </c>
      <c r="H155" s="7">
        <v>0</v>
      </c>
      <c r="I155" s="7">
        <v>0</v>
      </c>
    </row>
    <row r="156" spans="1:9" ht="66.75" hidden="1" customHeight="1" outlineLevel="1" x14ac:dyDescent="0.2">
      <c r="A156" s="21" t="s">
        <v>205</v>
      </c>
      <c r="B156" s="6" t="s">
        <v>206</v>
      </c>
      <c r="C156" s="7"/>
      <c r="D156" s="7"/>
      <c r="E156" s="7"/>
      <c r="F156" s="7">
        <f t="shared" si="35"/>
        <v>0</v>
      </c>
      <c r="G156" s="7">
        <f t="shared" si="36"/>
        <v>0</v>
      </c>
      <c r="H156" s="7"/>
      <c r="I156" s="7"/>
    </row>
    <row r="157" spans="1:9" ht="20.25" customHeight="1" collapsed="1" x14ac:dyDescent="0.2">
      <c r="A157" s="14"/>
      <c r="B157" s="13" t="s">
        <v>187</v>
      </c>
      <c r="C157" s="4">
        <f>C12+C118</f>
        <v>1480322573.24</v>
      </c>
      <c r="D157" s="4">
        <f>D12+D118</f>
        <v>1802095469.0699999</v>
      </c>
      <c r="E157" s="4">
        <f>E12+E118</f>
        <v>1592816438.71</v>
      </c>
      <c r="F157" s="4">
        <f t="shared" si="35"/>
        <v>112493865.47000003</v>
      </c>
      <c r="G157" s="4">
        <f t="shared" si="36"/>
        <v>-209279030.3599999</v>
      </c>
      <c r="H157" s="4">
        <f>H12+H118</f>
        <v>1702253593.3600001</v>
      </c>
      <c r="I157" s="4">
        <f>I12+I118</f>
        <v>1732324654.4100001</v>
      </c>
    </row>
    <row r="158" spans="1:9" x14ac:dyDescent="0.2">
      <c r="C158" s="9"/>
      <c r="D158" s="9"/>
      <c r="E158" s="9"/>
      <c r="F158" s="9"/>
      <c r="G158" s="9"/>
      <c r="H158" s="9"/>
      <c r="I158" s="9"/>
    </row>
    <row r="160" spans="1:9" ht="17.25" customHeight="1" x14ac:dyDescent="0.25">
      <c r="C160" s="32"/>
    </row>
    <row r="165" spans="2:2" x14ac:dyDescent="0.2">
      <c r="B165" s="33"/>
    </row>
  </sheetData>
  <mergeCells count="2">
    <mergeCell ref="A7:H8"/>
    <mergeCell ref="A9:H9"/>
  </mergeCells>
  <pageMargins left="0.47244094488188981" right="0.39370078740157483" top="0.51181102362204722" bottom="0.27559055118110237" header="0.15748031496062992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msv</cp:lastModifiedBy>
  <cp:lastPrinted>2020-10-20T01:13:14Z</cp:lastPrinted>
  <dcterms:created xsi:type="dcterms:W3CDTF">2020-10-19T04:36:44Z</dcterms:created>
  <dcterms:modified xsi:type="dcterms:W3CDTF">2022-11-01T01:17:33Z</dcterms:modified>
</cp:coreProperties>
</file>