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firstSheet="1" activeTab="2"/>
  </bookViews>
  <sheets>
    <sheet name="Приложение 1н" sheetId="1" state="hidden" r:id="rId1"/>
    <sheet name="Приложение 1" sheetId="2" r:id="rId2"/>
    <sheet name="приложение 6" sheetId="3" r:id="rId3"/>
    <sheet name="Приложение 3н" sheetId="4" state="hidden" r:id="rId4"/>
    <sheet name="Приложение 4н" sheetId="5" state="hidden" r:id="rId5"/>
  </sheets>
  <externalReferences>
    <externalReference r:id="rId8"/>
  </externalReferences>
  <definedNames>
    <definedName name="_xlnm.Print_Area" localSheetId="1">'Приложение 1'!$A$1:$T$33</definedName>
    <definedName name="_xlnm.Print_Area" localSheetId="0">'Приложение 1н'!$A$1:$R$26</definedName>
    <definedName name="_xlnm.Print_Area" localSheetId="3">'Приложение 3н'!$A$1:$J$19</definedName>
    <definedName name="_xlnm.Print_Area" localSheetId="4">'Приложение 4н'!$A$1:$D$17</definedName>
  </definedNames>
  <calcPr fullCalcOnLoad="1"/>
</workbook>
</file>

<file path=xl/sharedStrings.xml><?xml version="1.0" encoding="utf-8"?>
<sst xmlns="http://schemas.openxmlformats.org/spreadsheetml/2006/main" count="391" uniqueCount="120">
  <si>
    <t>Наименование меры государственного регулирования</t>
  </si>
  <si>
    <t>№ п/п</t>
  </si>
  <si>
    <t>ед.</t>
  </si>
  <si>
    <t>%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</si>
  <si>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</si>
  <si>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</si>
  <si>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</si>
  <si>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</si>
  <si>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</si>
  <si>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</si>
  <si>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</si>
  <si>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</si>
  <si>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Единица измерения</t>
  </si>
  <si>
    <t>с учетом дополни- тельных ресурсов</t>
  </si>
  <si>
    <t>без учета дополни-тельных ресурсов</t>
  </si>
  <si>
    <t>4.</t>
  </si>
  <si>
    <t>5.</t>
  </si>
  <si>
    <t>Х</t>
  </si>
  <si>
    <t>Приложение № 1</t>
  </si>
  <si>
    <t>Приложение № 3</t>
  </si>
  <si>
    <t>Финансовая оценка результатов применения мер государственного регулирования (тыс. руб.), годы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</si>
  <si>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</si>
  <si>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</si>
  <si>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</si>
  <si>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</si>
  <si>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</si>
  <si>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</si>
  <si>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</si>
  <si>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</si>
  <si>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>и поддержки предпринимательства</t>
  </si>
  <si>
    <t>администрации Дальнегорского городского округа</t>
  </si>
  <si>
    <t>6.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</si>
  <si>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</si>
  <si>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</si>
  <si>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</si>
  <si>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</si>
  <si>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</si>
  <si>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</si>
  <si>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</si>
  <si>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</si>
  <si>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</si>
  <si>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>четвертый год планового периода (2019)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</si>
  <si>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</si>
  <si>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</si>
  <si>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</si>
  <si>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</si>
  <si>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 xml:space="preserve">Начальник отдела экономики и поддержки </t>
  </si>
  <si>
    <t>Начальник отдела экономики и поддержки</t>
  </si>
  <si>
    <t>Начальник отдела экономики</t>
  </si>
  <si>
    <t>С.Н. Башкирёва</t>
  </si>
  <si>
    <t>пятый год планового  периода (2020)</t>
  </si>
  <si>
    <t xml:space="preserve">Сведения об  индикаторах (показателях) муниципальной программы 
</t>
  </si>
  <si>
    <t>к муниципальной программе "Развитие и поддержка малого и среднего предпринимательства в Дальнегорском городском округе" на 2015-2020 годы</t>
  </si>
  <si>
    <t xml:space="preserve"> "Развитие и поддержка малого и среднего предпринимательства в Дальнегорском городском округе" на 2015-2020 годы</t>
  </si>
  <si>
    <t xml:space="preserve">                                                на 2015-2020 годы</t>
  </si>
  <si>
    <t>пятый год планового периода (2020)</t>
  </si>
  <si>
    <t>Индикатор (показатель)                             (наименование)</t>
  </si>
  <si>
    <t>Значение индикатора (показателя)</t>
  </si>
  <si>
    <t>Муниципальная программа «Развитие и поддержка малого и среднего предпринимательства в Дальнегорском городском округе» на 2015-2020 годы</t>
  </si>
  <si>
    <t>отчетный финансовый год (2013)</t>
  </si>
  <si>
    <t>Индикаторы</t>
  </si>
  <si>
    <t>Показатели</t>
  </si>
  <si>
    <t xml:space="preserve">"Развитие и поддержка малого и среднего предпринимательства в Дальнегорском городском округе" на 2015-2020 годы </t>
  </si>
  <si>
    <t>Увеличение доли среднесписочной численности работников (без внешних совместителей) малых и средних предприятий (без ИП)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</si>
  <si>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реализации муниципальной программы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</si>
  <si>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</t>
  </si>
  <si>
    <t>к постановлению администрации</t>
  </si>
  <si>
    <t>Дальнегорского городского округа</t>
  </si>
  <si>
    <t>к муниципальной программе "Развитие и поддержка малого и среднего предпринимательства в Дальнегорском городском округе" на 2015-2021 годы</t>
  </si>
  <si>
    <t xml:space="preserve">"Развитие и поддержка малого и среднего предпринимательства в Дальнегорском городском округе" на 2015-2021 годы </t>
  </si>
  <si>
    <t>от ________________ № __________</t>
  </si>
  <si>
    <t>шестой год планового  периода (2021)</t>
  </si>
  <si>
    <t>Приложение  2</t>
  </si>
  <si>
    <t>7.</t>
  </si>
  <si>
    <t xml:space="preserve">Увеличение количества субъектов малого и среднего предпринимательства, получивших поддержку в форме: гарантии, льготного кредита, микрозайма, льготного лизинга </t>
  </si>
  <si>
    <t>Прирост оборота субъектов малого и среднего предпринимательства (при условии предоставления официальной статистической информации от Федеральной службы государственной статистики)</t>
  </si>
  <si>
    <t>от ________________ № ________</t>
  </si>
  <si>
    <t>Приложение № 6</t>
  </si>
  <si>
    <t>к муниципальной программе «Развитие и поддержка малого и среднего предпринимательства в Дальнегорском городском округе"       на 2015-2021 годы</t>
  </si>
  <si>
    <t xml:space="preserve">Информация о ресурсном обеспечении муниципальной программы "Развитие и поддержка малого и среднего </t>
  </si>
  <si>
    <t>предпринимательства в Дальнегорском городском округе" на 2015-2021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</si>
  <si>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Наименование подпрограммы, основного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</si>
  <si>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</si>
  <si>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</si>
  <si>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 (тыс. руб.), годы</t>
  </si>
  <si>
    <t>шестой год планового периода (2021)</t>
  </si>
  <si>
    <t>Муниципальная программа «Развитие и поддержка малого и среднего предпринимательства в Дальнегорском городском округе» на 2015-2021 годы</t>
  </si>
  <si>
    <t>отдел экономики и поддержки предпринимательства администрации Дальнегорского городского округа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</si>
  <si>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</si>
  <si>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</si>
  <si>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</si>
  <si>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</si>
  <si>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</si>
  <si>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</si>
  <si>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</si>
  <si>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управление муниципального имущества администрации Дальнегорского городского округа</t>
  </si>
  <si>
    <t>1.1.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</si>
  <si>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</si>
  <si>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1.1.1.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</si>
  <si>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</t>
  </si>
  <si>
    <t>1.1.2.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</si>
  <si>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</si>
  <si>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1.1.3.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</si>
  <si>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</si>
  <si>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1.1.4.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</si>
  <si>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</si>
  <si>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1.2.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</si>
  <si>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</si>
  <si>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1.3.</t>
  </si>
  <si>
    <t>Финансовое обеспечение выполнения муниципального задания муниципальным автономным учреждением Микрокредитная компания «Центр  развития предпринимательства»</t>
  </si>
  <si>
    <t>1.4.</t>
  </si>
  <si>
    <t>Проведение маркетинговых исследований в сфере малого и среднего предпринимательства</t>
  </si>
  <si>
    <t>1.5.</t>
  </si>
  <si>
    <t>Обучение и повышение квалификации субъектов малого и среднего предпринимательства</t>
  </si>
  <si>
    <t>1.6.</t>
  </si>
  <si>
    <t>Пропаганда и популяризация предпринимательской деятельности, в том числе:</t>
  </si>
  <si>
    <t>бюджет Дальнегорского округа</t>
  </si>
  <si>
    <t>1.6.1.</t>
  </si>
  <si>
    <t>Огранизация и проведение  торжественных мероприятий, конкурсов среди субъектов малого и среднего предпринимательства и индивидуальных предпринимателей Дальнегорского городского округа</t>
  </si>
  <si>
    <t>Приложение 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</si>
</sst>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00"/>
    <numFmt numFmtId="181" formatCode="0.00000"/>
    <numFmt numFmtId="182" formatCode="0.0000"/>
    <numFmt numFmtId="183" formatCode="[$-FC19]d\ mmmm\ yyyy\ &quot;г.&quot;"/>
    <numFmt numFmtId="184" formatCode="#,##0.0000"/>
    <numFmt numFmtId="185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3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49" fontId="7" fillId="0" borderId="0" xfId="0" applyNumberFormat="1" applyFont="1" applyFill="1" applyAlignment="1">
      <alignment horizontal="left" vertical="top" wrapText="1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2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7" fillId="0" borderId="0" xfId="0" applyNumberFormat="1" applyFont="1" applyFill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7" fillId="0" borderId="0" xfId="0" applyNumberFormat="1" applyFont="1" applyFill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7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173" fontId="29" fillId="0" borderId="10" xfId="0" applyNumberFormat="1" applyFont="1" applyFill="1" applyBorder="1" applyAlignment="1">
      <alignment horizontal="left" vertical="top" wrapText="1"/>
    </xf>
    <xf numFmtId="180" fontId="29" fillId="0" borderId="10" xfId="0" applyNumberFormat="1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horizontal="left" vertical="top" wrapText="1"/>
    </xf>
    <xf numFmtId="180" fontId="2" fillId="0" borderId="0" xfId="0" applyNumberFormat="1" applyFont="1" applyFill="1" applyAlignment="1">
      <alignment/>
    </xf>
    <xf numFmtId="0" fontId="29" fillId="0" borderId="15" xfId="0" applyFont="1" applyFill="1" applyBorder="1" applyAlignment="1">
      <alignment horizontal="left" vertical="top" wrapText="1"/>
    </xf>
    <xf numFmtId="172" fontId="29" fillId="0" borderId="10" xfId="0" applyNumberFormat="1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horizontal="left" vertical="top"/>
    </xf>
    <xf numFmtId="0" fontId="29" fillId="0" borderId="11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vertical="top" wrapText="1"/>
    </xf>
    <xf numFmtId="0" fontId="29" fillId="0" borderId="12" xfId="0" applyFont="1" applyFill="1" applyBorder="1" applyAlignment="1">
      <alignment vertical="top" wrapText="1"/>
    </xf>
    <xf numFmtId="49" fontId="29" fillId="0" borderId="11" xfId="0" applyNumberFormat="1" applyFont="1" applyFill="1" applyBorder="1" applyAlignment="1">
      <alignment horizontal="left" vertical="top" wrapText="1"/>
    </xf>
    <xf numFmtId="49" fontId="29" fillId="0" borderId="15" xfId="0" applyNumberFormat="1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29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ipovaev\shara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5">
        <row r="23"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75" zoomScaleSheetLayoutView="75" zoomScalePageLayoutView="0" workbookViewId="0" topLeftCell="A1">
      <selection activeCell="R22" sqref="R22"/>
    </sheetView>
  </sheetViews>
  <sheetFormatPr defaultColWidth="9.00390625" defaultRowHeight="14.25" customHeight="1"/>
  <cols>
    <col min="1" max="1" width="7.375" style="2" customWidth="1"/>
    <col min="2" max="2" width="43.25390625" style="2" customWidth="1"/>
    <col min="3" max="3" width="11.75390625" style="2" customWidth="1"/>
    <col min="4" max="4" width="12.75390625" style="2" customWidth="1"/>
    <col min="5" max="9" width="9.00390625" style="2" bestFit="1" customWidth="1"/>
    <col min="10" max="10" width="9.125" style="2" customWidth="1"/>
    <col min="11" max="12" width="9.00390625" style="2" bestFit="1" customWidth="1"/>
    <col min="13" max="16384" width="9.125" style="2" customWidth="1"/>
  </cols>
  <sheetData>
    <row r="1" spans="9:14" ht="18" customHeight="1">
      <c r="I1" s="26"/>
      <c r="N1" s="26" t="s">
        <v>18</v>
      </c>
    </row>
    <row r="2" spans="3:18" ht="14.25" customHeight="1">
      <c r="C2" s="4"/>
      <c r="D2" s="4"/>
      <c r="E2" s="4"/>
      <c r="F2" s="5"/>
      <c r="G2" s="5"/>
      <c r="I2" s="39"/>
      <c r="K2" s="39"/>
      <c r="L2" s="39"/>
      <c r="N2" s="59" t="s">
        <v>52</v>
      </c>
      <c r="O2" s="59"/>
      <c r="P2" s="59"/>
      <c r="Q2" s="59"/>
      <c r="R2" s="59"/>
    </row>
    <row r="3" spans="3:18" ht="14.25" customHeight="1">
      <c r="C3" s="4"/>
      <c r="D3" s="4"/>
      <c r="E3" s="4"/>
      <c r="F3" s="5"/>
      <c r="G3" s="5"/>
      <c r="I3" s="39"/>
      <c r="J3" s="39"/>
      <c r="K3" s="39"/>
      <c r="L3" s="39"/>
      <c r="N3" s="59"/>
      <c r="O3" s="59"/>
      <c r="P3" s="59"/>
      <c r="Q3" s="59"/>
      <c r="R3" s="59"/>
    </row>
    <row r="4" spans="3:18" ht="15.75" customHeight="1">
      <c r="C4" s="4"/>
      <c r="D4" s="4"/>
      <c r="E4" s="4"/>
      <c r="F4" s="5"/>
      <c r="G4" s="5"/>
      <c r="I4" s="39"/>
      <c r="J4" s="39"/>
      <c r="K4" s="39"/>
      <c r="L4" s="39"/>
      <c r="N4" s="59"/>
      <c r="O4" s="59"/>
      <c r="P4" s="59"/>
      <c r="Q4" s="59"/>
      <c r="R4" s="59"/>
    </row>
    <row r="5" spans="3:18" ht="16.5" customHeight="1">
      <c r="C5" s="4"/>
      <c r="D5" s="4"/>
      <c r="E5" s="4"/>
      <c r="F5" s="5"/>
      <c r="G5" s="5"/>
      <c r="I5" s="39"/>
      <c r="J5" s="39"/>
      <c r="K5" s="39"/>
      <c r="L5" s="39"/>
      <c r="N5" s="59"/>
      <c r="O5" s="59"/>
      <c r="P5" s="59"/>
      <c r="Q5" s="59"/>
      <c r="R5" s="59"/>
    </row>
    <row r="6" spans="3:18" ht="10.5" customHeight="1">
      <c r="C6" s="4"/>
      <c r="D6" s="4"/>
      <c r="E6" s="4"/>
      <c r="F6" s="5"/>
      <c r="G6" s="5"/>
      <c r="I6" s="39"/>
      <c r="J6" s="39"/>
      <c r="K6" s="39"/>
      <c r="L6" s="39"/>
      <c r="N6" s="59"/>
      <c r="O6" s="59"/>
      <c r="P6" s="59"/>
      <c r="Q6" s="59"/>
      <c r="R6" s="59"/>
    </row>
    <row r="7" spans="6:14" s="11" customFormat="1" ht="13.5" customHeight="1">
      <c r="F7" s="7"/>
      <c r="G7" s="38"/>
      <c r="H7" s="58"/>
      <c r="I7" s="58"/>
      <c r="J7" s="58"/>
      <c r="K7" s="38"/>
      <c r="M7" s="24"/>
      <c r="N7" s="24"/>
    </row>
    <row r="8" spans="1:18" ht="15" customHeight="1">
      <c r="A8" s="61" t="s">
        <v>51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15" customHeight="1">
      <c r="A9" s="61" t="s">
        <v>62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1" spans="1:18" s="1" customFormat="1" ht="14.25" customHeight="1">
      <c r="A11" s="52" t="s">
        <v>1</v>
      </c>
      <c r="B11" s="52" t="s">
        <v>56</v>
      </c>
      <c r="C11" s="52" t="s">
        <v>12</v>
      </c>
      <c r="D11" s="50" t="s">
        <v>57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51"/>
    </row>
    <row r="12" spans="1:18" s="1" customFormat="1" ht="46.5" customHeight="1">
      <c r="A12" s="53"/>
      <c r="B12" s="53"/>
      <c r="C12" s="53"/>
      <c r="D12" s="46" t="s">
        <v>59</v>
      </c>
      <c r="E12" s="48" t="s">
        <v>23</v>
      </c>
      <c r="F12" s="49"/>
      <c r="G12" s="50" t="s">
        <v>24</v>
      </c>
      <c r="H12" s="51"/>
      <c r="I12" s="50" t="s">
        <v>25</v>
      </c>
      <c r="J12" s="51"/>
      <c r="K12" s="50" t="s">
        <v>26</v>
      </c>
      <c r="L12" s="51"/>
      <c r="M12" s="62" t="s">
        <v>27</v>
      </c>
      <c r="N12" s="62"/>
      <c r="O12" s="62" t="s">
        <v>28</v>
      </c>
      <c r="P12" s="62"/>
      <c r="Q12" s="62" t="s">
        <v>50</v>
      </c>
      <c r="R12" s="62"/>
    </row>
    <row r="13" spans="1:18" s="1" customFormat="1" ht="77.25" customHeight="1">
      <c r="A13" s="54"/>
      <c r="B13" s="54"/>
      <c r="C13" s="54"/>
      <c r="D13" s="47"/>
      <c r="E13" s="27" t="s">
        <v>13</v>
      </c>
      <c r="F13" s="27" t="s">
        <v>14</v>
      </c>
      <c r="G13" s="27" t="s">
        <v>13</v>
      </c>
      <c r="H13" s="27" t="s">
        <v>14</v>
      </c>
      <c r="I13" s="27" t="s">
        <v>13</v>
      </c>
      <c r="J13" s="27" t="s">
        <v>14</v>
      </c>
      <c r="K13" s="27" t="s">
        <v>13</v>
      </c>
      <c r="L13" s="27" t="s">
        <v>14</v>
      </c>
      <c r="M13" s="27" t="s">
        <v>13</v>
      </c>
      <c r="N13" s="27" t="s">
        <v>14</v>
      </c>
      <c r="O13" s="27" t="s">
        <v>13</v>
      </c>
      <c r="P13" s="27" t="s">
        <v>14</v>
      </c>
      <c r="Q13" s="27" t="s">
        <v>13</v>
      </c>
      <c r="R13" s="27" t="s">
        <v>14</v>
      </c>
    </row>
    <row r="14" spans="1:18" s="1" customFormat="1" ht="14.25" customHeight="1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1">
        <v>6</v>
      </c>
      <c r="G14" s="40">
        <v>7</v>
      </c>
      <c r="H14" s="1">
        <v>8</v>
      </c>
      <c r="I14" s="40">
        <v>9</v>
      </c>
      <c r="J14" s="1">
        <v>10</v>
      </c>
      <c r="K14" s="40">
        <v>11</v>
      </c>
      <c r="L14" s="1">
        <v>12</v>
      </c>
      <c r="M14" s="40">
        <v>13</v>
      </c>
      <c r="N14" s="42">
        <v>14</v>
      </c>
      <c r="O14" s="40">
        <v>15</v>
      </c>
      <c r="P14" s="42">
        <v>16</v>
      </c>
      <c r="Q14" s="40">
        <v>17</v>
      </c>
      <c r="R14" s="42">
        <v>18</v>
      </c>
    </row>
    <row r="15" spans="1:18" s="1" customFormat="1" ht="18.75" customHeight="1">
      <c r="A15" s="57" t="s">
        <v>58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41"/>
      <c r="N15" s="41"/>
      <c r="O15" s="41"/>
      <c r="P15" s="41"/>
      <c r="Q15" s="41"/>
      <c r="R15" s="41"/>
    </row>
    <row r="16" spans="1:18" s="1" customFormat="1" ht="18.75" customHeight="1">
      <c r="A16" s="40"/>
      <c r="B16" s="41" t="s">
        <v>60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s="1" customFormat="1" ht="111" customHeight="1">
      <c r="A17" s="14" t="s">
        <v>6</v>
      </c>
      <c r="B17" s="14" t="s">
        <v>63</v>
      </c>
      <c r="C17" s="15" t="s">
        <v>3</v>
      </c>
      <c r="D17" s="14">
        <v>21.6</v>
      </c>
      <c r="E17" s="14" t="s">
        <v>17</v>
      </c>
      <c r="F17" s="14">
        <v>22</v>
      </c>
      <c r="G17" s="14" t="s">
        <v>17</v>
      </c>
      <c r="H17" s="14">
        <v>23</v>
      </c>
      <c r="I17" s="14" t="s">
        <v>17</v>
      </c>
      <c r="J17" s="14">
        <v>23.2</v>
      </c>
      <c r="K17" s="14" t="s">
        <v>17</v>
      </c>
      <c r="L17" s="14">
        <v>23.4</v>
      </c>
      <c r="M17" s="14" t="s">
        <v>17</v>
      </c>
      <c r="N17" s="14">
        <v>23.5</v>
      </c>
      <c r="O17" s="14" t="s">
        <v>17</v>
      </c>
      <c r="P17" s="14">
        <v>23.7</v>
      </c>
      <c r="Q17" s="14" t="s">
        <v>17</v>
      </c>
      <c r="R17" s="16">
        <v>23.9</v>
      </c>
    </row>
    <row r="18" spans="1:18" s="1" customFormat="1" ht="120" customHeight="1">
      <c r="A18" s="14" t="s">
        <v>7</v>
      </c>
      <c r="B18" s="14" t="s">
        <v>64</v>
      </c>
      <c r="C18" s="15" t="s">
        <v>3</v>
      </c>
      <c r="D18" s="14">
        <v>31.2</v>
      </c>
      <c r="E18" s="14" t="s">
        <v>17</v>
      </c>
      <c r="F18" s="14">
        <v>31.3</v>
      </c>
      <c r="G18" s="14" t="s">
        <v>17</v>
      </c>
      <c r="H18" s="14">
        <v>31.3</v>
      </c>
      <c r="I18" s="14" t="s">
        <v>17</v>
      </c>
      <c r="J18" s="14">
        <v>31.7</v>
      </c>
      <c r="K18" s="14" t="s">
        <v>17</v>
      </c>
      <c r="L18" s="14">
        <v>32.3</v>
      </c>
      <c r="M18" s="14" t="s">
        <v>17</v>
      </c>
      <c r="N18" s="14">
        <v>32.8</v>
      </c>
      <c r="O18" s="14" t="s">
        <v>17</v>
      </c>
      <c r="P18" s="14">
        <v>33.4</v>
      </c>
      <c r="Q18" s="14" t="s">
        <v>17</v>
      </c>
      <c r="R18" s="16">
        <v>33.9</v>
      </c>
    </row>
    <row r="19" spans="1:18" s="1" customFormat="1" ht="16.5" customHeight="1">
      <c r="A19" s="14"/>
      <c r="B19" s="41" t="s">
        <v>61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</row>
    <row r="20" spans="1:18" s="1" customFormat="1" ht="75.75" customHeight="1">
      <c r="A20" s="14" t="s">
        <v>8</v>
      </c>
      <c r="B20" s="14" t="s">
        <v>65</v>
      </c>
      <c r="C20" s="15" t="s">
        <v>2</v>
      </c>
      <c r="D20" s="14">
        <v>40.7</v>
      </c>
      <c r="E20" s="14" t="s">
        <v>17</v>
      </c>
      <c r="F20" s="14">
        <v>40.7</v>
      </c>
      <c r="G20" s="14" t="s">
        <v>17</v>
      </c>
      <c r="H20" s="14">
        <v>41.8</v>
      </c>
      <c r="I20" s="14" t="s">
        <v>17</v>
      </c>
      <c r="J20" s="14">
        <v>42.3</v>
      </c>
      <c r="K20" s="14" t="s">
        <v>17</v>
      </c>
      <c r="L20" s="14">
        <v>42.9</v>
      </c>
      <c r="M20" s="14" t="s">
        <v>17</v>
      </c>
      <c r="N20" s="14">
        <v>43.4</v>
      </c>
      <c r="O20" s="14" t="s">
        <v>17</v>
      </c>
      <c r="P20" s="14">
        <v>43.9</v>
      </c>
      <c r="Q20" s="14" t="s">
        <v>17</v>
      </c>
      <c r="R20" s="16">
        <v>44.1</v>
      </c>
    </row>
    <row r="21" spans="1:18" s="1" customFormat="1" ht="114" customHeight="1">
      <c r="A21" s="14" t="s">
        <v>15</v>
      </c>
      <c r="B21" s="14" t="s">
        <v>21</v>
      </c>
      <c r="C21" s="15" t="s">
        <v>2</v>
      </c>
      <c r="D21" s="14">
        <v>30</v>
      </c>
      <c r="E21" s="14" t="s">
        <v>17</v>
      </c>
      <c r="F21" s="14">
        <v>13</v>
      </c>
      <c r="G21" s="14" t="s">
        <v>17</v>
      </c>
      <c r="H21" s="14">
        <v>14</v>
      </c>
      <c r="I21" s="14" t="s">
        <v>17</v>
      </c>
      <c r="J21" s="14">
        <f>H21+15</f>
        <v>29</v>
      </c>
      <c r="K21" s="14" t="s">
        <v>17</v>
      </c>
      <c r="L21" s="14">
        <f>J21+16</f>
        <v>45</v>
      </c>
      <c r="M21" s="14" t="s">
        <v>17</v>
      </c>
      <c r="N21" s="14">
        <f>L21+17</f>
        <v>62</v>
      </c>
      <c r="O21" s="14" t="s">
        <v>17</v>
      </c>
      <c r="P21" s="14">
        <f>N21+18</f>
        <v>80</v>
      </c>
      <c r="Q21" s="14" t="s">
        <v>17</v>
      </c>
      <c r="R21" s="16">
        <f>P21+19</f>
        <v>99</v>
      </c>
    </row>
    <row r="22" spans="1:18" s="1" customFormat="1" ht="83.25" customHeight="1">
      <c r="A22" s="14" t="s">
        <v>16</v>
      </c>
      <c r="B22" s="14" t="s">
        <v>22</v>
      </c>
      <c r="C22" s="15" t="s">
        <v>2</v>
      </c>
      <c r="D22" s="14">
        <v>1112</v>
      </c>
      <c r="E22" s="14" t="s">
        <v>17</v>
      </c>
      <c r="F22" s="14">
        <v>1215</v>
      </c>
      <c r="G22" s="14" t="s">
        <v>17</v>
      </c>
      <c r="H22" s="14">
        <v>1276</v>
      </c>
      <c r="I22" s="14" t="s">
        <v>17</v>
      </c>
      <c r="J22" s="14">
        <f>H22+1337</f>
        <v>2613</v>
      </c>
      <c r="K22" s="14" t="s">
        <v>17</v>
      </c>
      <c r="L22" s="14">
        <f>J22+1397</f>
        <v>4010</v>
      </c>
      <c r="M22" s="14" t="s">
        <v>17</v>
      </c>
      <c r="N22" s="14">
        <f>1450+L22</f>
        <v>5460</v>
      </c>
      <c r="O22" s="14" t="s">
        <v>17</v>
      </c>
      <c r="P22" s="14">
        <f>N22+1505</f>
        <v>6965</v>
      </c>
      <c r="Q22" s="14" t="s">
        <v>17</v>
      </c>
      <c r="R22" s="16">
        <f>P22+1562</f>
        <v>8527</v>
      </c>
    </row>
    <row r="23" spans="1:18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 customHeight="1">
      <c r="A24" s="3"/>
      <c r="B24" s="55" t="s">
        <v>48</v>
      </c>
      <c r="C24" s="56"/>
      <c r="D24" s="56"/>
      <c r="E24" s="56"/>
      <c r="F24" s="56"/>
      <c r="G24" s="56"/>
      <c r="H24" s="56"/>
      <c r="I24" s="56"/>
      <c r="J24" s="29"/>
      <c r="K24" s="29"/>
      <c r="L24" s="3"/>
      <c r="M24" s="3"/>
      <c r="N24" s="3"/>
      <c r="O24" s="3"/>
      <c r="P24" s="3"/>
      <c r="Q24" s="3"/>
      <c r="R24" s="3"/>
    </row>
    <row r="25" spans="1:18" ht="14.25" customHeight="1">
      <c r="A25" s="3"/>
      <c r="B25" s="55" t="s">
        <v>29</v>
      </c>
      <c r="C25" s="56"/>
      <c r="D25" s="56"/>
      <c r="E25" s="56"/>
      <c r="F25" s="56"/>
      <c r="G25" s="56"/>
      <c r="H25" s="56"/>
      <c r="I25" s="56"/>
      <c r="J25" s="29"/>
      <c r="K25" s="29"/>
      <c r="L25" s="3"/>
      <c r="M25" s="3"/>
      <c r="N25" s="3"/>
      <c r="O25" s="3"/>
      <c r="P25" s="3"/>
      <c r="Q25" s="3"/>
      <c r="R25" s="3"/>
    </row>
    <row r="26" spans="1:18" ht="14.25" customHeight="1">
      <c r="A26" s="3"/>
      <c r="B26" s="55" t="s">
        <v>30</v>
      </c>
      <c r="C26" s="56"/>
      <c r="D26" s="56"/>
      <c r="E26" s="56"/>
      <c r="F26" s="56"/>
      <c r="G26" s="56"/>
      <c r="H26" s="56"/>
      <c r="I26" s="56"/>
      <c r="L26" s="3"/>
      <c r="M26" s="3"/>
      <c r="N26" s="3"/>
      <c r="O26" s="45" t="s">
        <v>49</v>
      </c>
      <c r="P26" s="45"/>
      <c r="Q26" s="3"/>
      <c r="R26" s="3"/>
    </row>
    <row r="27" spans="1:18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sheetProtection/>
  <mergeCells count="21">
    <mergeCell ref="A11:A13"/>
    <mergeCell ref="H7:J7"/>
    <mergeCell ref="C11:C13"/>
    <mergeCell ref="B26:I26"/>
    <mergeCell ref="N2:R6"/>
    <mergeCell ref="D11:R11"/>
    <mergeCell ref="K12:L12"/>
    <mergeCell ref="A8:R8"/>
    <mergeCell ref="A9:R9"/>
    <mergeCell ref="O12:P12"/>
    <mergeCell ref="Q12:R12"/>
    <mergeCell ref="O26:P26"/>
    <mergeCell ref="D12:D13"/>
    <mergeCell ref="E12:F12"/>
    <mergeCell ref="G12:H12"/>
    <mergeCell ref="B11:B13"/>
    <mergeCell ref="B25:I25"/>
    <mergeCell ref="A15:L15"/>
    <mergeCell ref="B24:I24"/>
    <mergeCell ref="I12:J12"/>
    <mergeCell ref="M12:N1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75" zoomScalePageLayoutView="0" workbookViewId="0" topLeftCell="A1">
      <selection activeCell="P15" sqref="P15"/>
    </sheetView>
  </sheetViews>
  <sheetFormatPr defaultColWidth="9.00390625" defaultRowHeight="14.25" customHeight="1"/>
  <cols>
    <col min="1" max="1" width="7.375" style="2" customWidth="1"/>
    <col min="2" max="2" width="43.25390625" style="2" customWidth="1"/>
    <col min="3" max="3" width="11.75390625" style="2" customWidth="1"/>
    <col min="4" max="4" width="12.75390625" style="2" customWidth="1"/>
    <col min="5" max="9" width="9.00390625" style="2" bestFit="1" customWidth="1"/>
    <col min="10" max="10" width="9.125" style="2" customWidth="1"/>
    <col min="11" max="12" width="9.00390625" style="2" bestFit="1" customWidth="1"/>
    <col min="13" max="16384" width="9.125" style="2" customWidth="1"/>
  </cols>
  <sheetData>
    <row r="1" spans="16:20" ht="14.25" customHeight="1">
      <c r="P1" s="64" t="s">
        <v>72</v>
      </c>
      <c r="Q1" s="64"/>
      <c r="R1" s="64"/>
      <c r="S1" s="64"/>
      <c r="T1" s="64"/>
    </row>
    <row r="2" spans="16:20" ht="14.25" customHeight="1">
      <c r="P2" s="64" t="s">
        <v>66</v>
      </c>
      <c r="Q2" s="64"/>
      <c r="R2" s="64"/>
      <c r="S2" s="64"/>
      <c r="T2" s="64"/>
    </row>
    <row r="3" spans="16:20" ht="14.25" customHeight="1">
      <c r="P3" s="64" t="s">
        <v>67</v>
      </c>
      <c r="Q3" s="64"/>
      <c r="R3" s="64"/>
      <c r="S3" s="64"/>
      <c r="T3" s="64"/>
    </row>
    <row r="4" spans="16:20" ht="14.25" customHeight="1">
      <c r="P4" s="64" t="s">
        <v>70</v>
      </c>
      <c r="Q4" s="64"/>
      <c r="R4" s="64"/>
      <c r="S4" s="64"/>
      <c r="T4" s="64"/>
    </row>
    <row r="5" spans="16:20" ht="14.25" customHeight="1">
      <c r="P5" s="34"/>
      <c r="Q5" s="34"/>
      <c r="R5" s="34"/>
      <c r="S5" s="34"/>
      <c r="T5" s="34"/>
    </row>
    <row r="6" spans="9:20" ht="18" customHeight="1">
      <c r="I6" s="26"/>
      <c r="N6" s="26"/>
      <c r="P6" s="64" t="s">
        <v>18</v>
      </c>
      <c r="Q6" s="64"/>
      <c r="R6" s="64"/>
      <c r="S6" s="64"/>
      <c r="T6" s="64"/>
    </row>
    <row r="7" spans="3:20" ht="14.25" customHeight="1">
      <c r="C7" s="4"/>
      <c r="D7" s="4"/>
      <c r="E7" s="4"/>
      <c r="F7" s="5"/>
      <c r="G7" s="5"/>
      <c r="I7" s="39"/>
      <c r="K7" s="39"/>
      <c r="L7" s="39"/>
      <c r="N7" s="39"/>
      <c r="O7" s="39"/>
      <c r="P7" s="63" t="s">
        <v>68</v>
      </c>
      <c r="Q7" s="63"/>
      <c r="R7" s="63"/>
      <c r="S7" s="63"/>
      <c r="T7" s="63"/>
    </row>
    <row r="8" spans="3:20" ht="14.25" customHeight="1">
      <c r="C8" s="4"/>
      <c r="D8" s="4"/>
      <c r="E8" s="4"/>
      <c r="F8" s="5"/>
      <c r="G8" s="5"/>
      <c r="I8" s="39"/>
      <c r="J8" s="39"/>
      <c r="K8" s="39"/>
      <c r="L8" s="39"/>
      <c r="N8" s="39"/>
      <c r="O8" s="39"/>
      <c r="P8" s="63"/>
      <c r="Q8" s="63"/>
      <c r="R8" s="63"/>
      <c r="S8" s="63"/>
      <c r="T8" s="63"/>
    </row>
    <row r="9" spans="3:20" ht="15.75" customHeight="1">
      <c r="C9" s="4"/>
      <c r="D9" s="4"/>
      <c r="E9" s="4"/>
      <c r="F9" s="5"/>
      <c r="G9" s="5"/>
      <c r="I9" s="39"/>
      <c r="J9" s="39"/>
      <c r="K9" s="39"/>
      <c r="L9" s="39"/>
      <c r="N9" s="39"/>
      <c r="O9" s="39"/>
      <c r="P9" s="63"/>
      <c r="Q9" s="63"/>
      <c r="R9" s="63"/>
      <c r="S9" s="63"/>
      <c r="T9" s="63"/>
    </row>
    <row r="10" spans="3:20" ht="16.5" customHeight="1">
      <c r="C10" s="4"/>
      <c r="D10" s="4"/>
      <c r="E10" s="4"/>
      <c r="F10" s="5"/>
      <c r="G10" s="5"/>
      <c r="I10" s="39"/>
      <c r="J10" s="39"/>
      <c r="K10" s="39"/>
      <c r="L10" s="39"/>
      <c r="N10" s="39"/>
      <c r="O10" s="39"/>
      <c r="P10" s="63"/>
      <c r="Q10" s="63"/>
      <c r="R10" s="63"/>
      <c r="S10" s="63"/>
      <c r="T10" s="63"/>
    </row>
    <row r="11" spans="3:20" ht="10.5" customHeight="1">
      <c r="C11" s="4"/>
      <c r="D11" s="4"/>
      <c r="E11" s="4"/>
      <c r="F11" s="5"/>
      <c r="G11" s="5"/>
      <c r="I11" s="39"/>
      <c r="J11" s="39"/>
      <c r="K11" s="39"/>
      <c r="L11" s="39"/>
      <c r="N11" s="39"/>
      <c r="O11" s="39"/>
      <c r="P11" s="63"/>
      <c r="Q11" s="63"/>
      <c r="R11" s="63"/>
      <c r="S11" s="63"/>
      <c r="T11" s="63"/>
    </row>
    <row r="12" spans="6:14" s="11" customFormat="1" ht="13.5" customHeight="1">
      <c r="F12" s="7"/>
      <c r="G12" s="38"/>
      <c r="H12" s="58"/>
      <c r="I12" s="58"/>
      <c r="J12" s="58"/>
      <c r="K12" s="38"/>
      <c r="M12" s="24"/>
      <c r="N12" s="24"/>
    </row>
    <row r="13" spans="1:18" ht="15" customHeight="1">
      <c r="A13" s="61" t="s">
        <v>51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5" customHeight="1">
      <c r="A14" s="61" t="s">
        <v>69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6" spans="1:20" s="1" customFormat="1" ht="14.25" customHeight="1">
      <c r="A16" s="52" t="s">
        <v>1</v>
      </c>
      <c r="B16" s="52" t="s">
        <v>56</v>
      </c>
      <c r="C16" s="52" t="s">
        <v>12</v>
      </c>
      <c r="D16" s="62" t="s">
        <v>57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s="1" customFormat="1" ht="46.5" customHeight="1">
      <c r="A17" s="53"/>
      <c r="B17" s="53"/>
      <c r="C17" s="53"/>
      <c r="D17" s="46" t="s">
        <v>59</v>
      </c>
      <c r="E17" s="48" t="s">
        <v>23</v>
      </c>
      <c r="F17" s="49"/>
      <c r="G17" s="50" t="s">
        <v>24</v>
      </c>
      <c r="H17" s="51"/>
      <c r="I17" s="50" t="s">
        <v>25</v>
      </c>
      <c r="J17" s="51"/>
      <c r="K17" s="50" t="s">
        <v>26</v>
      </c>
      <c r="L17" s="51"/>
      <c r="M17" s="62" t="s">
        <v>27</v>
      </c>
      <c r="N17" s="62"/>
      <c r="O17" s="62" t="s">
        <v>28</v>
      </c>
      <c r="P17" s="62"/>
      <c r="Q17" s="62" t="s">
        <v>50</v>
      </c>
      <c r="R17" s="62"/>
      <c r="S17" s="62" t="s">
        <v>71</v>
      </c>
      <c r="T17" s="62"/>
    </row>
    <row r="18" spans="1:20" s="1" customFormat="1" ht="77.25" customHeight="1">
      <c r="A18" s="54"/>
      <c r="B18" s="54"/>
      <c r="C18" s="54"/>
      <c r="D18" s="47"/>
      <c r="E18" s="27" t="s">
        <v>13</v>
      </c>
      <c r="F18" s="27" t="s">
        <v>14</v>
      </c>
      <c r="G18" s="27" t="s">
        <v>13</v>
      </c>
      <c r="H18" s="27" t="s">
        <v>14</v>
      </c>
      <c r="I18" s="27" t="s">
        <v>13</v>
      </c>
      <c r="J18" s="27" t="s">
        <v>14</v>
      </c>
      <c r="K18" s="27" t="s">
        <v>13</v>
      </c>
      <c r="L18" s="27" t="s">
        <v>14</v>
      </c>
      <c r="M18" s="27" t="s">
        <v>13</v>
      </c>
      <c r="N18" s="27" t="s">
        <v>14</v>
      </c>
      <c r="O18" s="27" t="s">
        <v>13</v>
      </c>
      <c r="P18" s="27" t="s">
        <v>14</v>
      </c>
      <c r="Q18" s="27" t="s">
        <v>13</v>
      </c>
      <c r="R18" s="27" t="s">
        <v>14</v>
      </c>
      <c r="S18" s="27" t="s">
        <v>13</v>
      </c>
      <c r="T18" s="27" t="s">
        <v>14</v>
      </c>
    </row>
    <row r="19" spans="1:20" s="1" customFormat="1" ht="14.25" customHeight="1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1">
        <v>6</v>
      </c>
      <c r="G19" s="40">
        <v>7</v>
      </c>
      <c r="H19" s="1">
        <v>8</v>
      </c>
      <c r="I19" s="40">
        <v>9</v>
      </c>
      <c r="J19" s="1">
        <v>10</v>
      </c>
      <c r="K19" s="40">
        <v>11</v>
      </c>
      <c r="L19" s="1">
        <v>12</v>
      </c>
      <c r="M19" s="40">
        <v>13</v>
      </c>
      <c r="N19" s="42">
        <v>14</v>
      </c>
      <c r="O19" s="40">
        <v>15</v>
      </c>
      <c r="P19" s="42">
        <v>16</v>
      </c>
      <c r="Q19" s="40">
        <v>17</v>
      </c>
      <c r="R19" s="42">
        <v>18</v>
      </c>
      <c r="S19" s="40">
        <v>19</v>
      </c>
      <c r="T19" s="42">
        <v>20</v>
      </c>
    </row>
    <row r="20" spans="1:20" s="1" customFormat="1" ht="18.75" customHeight="1">
      <c r="A20" s="57" t="s">
        <v>58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41"/>
      <c r="N20" s="41"/>
      <c r="O20" s="41"/>
      <c r="P20" s="41"/>
      <c r="Q20" s="41"/>
      <c r="R20" s="41"/>
      <c r="S20" s="41"/>
      <c r="T20" s="41"/>
    </row>
    <row r="21" spans="1:20" s="1" customFormat="1" ht="18.75" customHeight="1">
      <c r="A21" s="40"/>
      <c r="B21" s="41" t="s">
        <v>60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1" customFormat="1" ht="111" customHeight="1">
      <c r="A22" s="14" t="s">
        <v>6</v>
      </c>
      <c r="B22" s="14" t="s">
        <v>63</v>
      </c>
      <c r="C22" s="15" t="s">
        <v>3</v>
      </c>
      <c r="D22" s="43">
        <v>21.6</v>
      </c>
      <c r="E22" s="43" t="s">
        <v>17</v>
      </c>
      <c r="F22" s="43">
        <v>22</v>
      </c>
      <c r="G22" s="43" t="s">
        <v>17</v>
      </c>
      <c r="H22" s="43">
        <v>23</v>
      </c>
      <c r="I22" s="43" t="s">
        <v>17</v>
      </c>
      <c r="J22" s="43">
        <v>23.2</v>
      </c>
      <c r="K22" s="43" t="s">
        <v>17</v>
      </c>
      <c r="L22" s="43">
        <v>23.4</v>
      </c>
      <c r="M22" s="43" t="s">
        <v>17</v>
      </c>
      <c r="N22" s="43">
        <v>23.5</v>
      </c>
      <c r="O22" s="43" t="s">
        <v>17</v>
      </c>
      <c r="P22" s="43">
        <v>23.7</v>
      </c>
      <c r="Q22" s="43" t="s">
        <v>17</v>
      </c>
      <c r="R22" s="44">
        <v>23.9</v>
      </c>
      <c r="S22" s="43" t="s">
        <v>17</v>
      </c>
      <c r="T22" s="44">
        <v>24</v>
      </c>
    </row>
    <row r="23" spans="1:20" s="1" customFormat="1" ht="120" customHeight="1">
      <c r="A23" s="14" t="s">
        <v>7</v>
      </c>
      <c r="B23" s="14" t="s">
        <v>64</v>
      </c>
      <c r="C23" s="15" t="s">
        <v>3</v>
      </c>
      <c r="D23" s="43">
        <v>31.2</v>
      </c>
      <c r="E23" s="43" t="s">
        <v>17</v>
      </c>
      <c r="F23" s="43">
        <v>31.3</v>
      </c>
      <c r="G23" s="43" t="s">
        <v>17</v>
      </c>
      <c r="H23" s="43">
        <v>31.3</v>
      </c>
      <c r="I23" s="43" t="s">
        <v>17</v>
      </c>
      <c r="J23" s="43">
        <v>31.7</v>
      </c>
      <c r="K23" s="43" t="s">
        <v>17</v>
      </c>
      <c r="L23" s="43">
        <v>32.3</v>
      </c>
      <c r="M23" s="43" t="s">
        <v>17</v>
      </c>
      <c r="N23" s="43">
        <v>32.8</v>
      </c>
      <c r="O23" s="43" t="s">
        <v>17</v>
      </c>
      <c r="P23" s="43">
        <v>33.4</v>
      </c>
      <c r="Q23" s="43" t="s">
        <v>17</v>
      </c>
      <c r="R23" s="44">
        <v>33.9</v>
      </c>
      <c r="S23" s="43" t="s">
        <v>17</v>
      </c>
      <c r="T23" s="44">
        <v>34</v>
      </c>
    </row>
    <row r="24" spans="1:20" s="1" customFormat="1" ht="16.5" customHeight="1">
      <c r="A24" s="14"/>
      <c r="B24" s="41" t="s">
        <v>61</v>
      </c>
      <c r="C24" s="15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43"/>
      <c r="T24" s="44"/>
    </row>
    <row r="25" spans="1:20" s="1" customFormat="1" ht="75.75" customHeight="1">
      <c r="A25" s="14" t="s">
        <v>8</v>
      </c>
      <c r="B25" s="14" t="s">
        <v>65</v>
      </c>
      <c r="C25" s="15" t="s">
        <v>2</v>
      </c>
      <c r="D25" s="43">
        <v>40.7</v>
      </c>
      <c r="E25" s="43" t="s">
        <v>17</v>
      </c>
      <c r="F25" s="43">
        <v>40.7</v>
      </c>
      <c r="G25" s="43" t="s">
        <v>17</v>
      </c>
      <c r="H25" s="43">
        <v>41.8</v>
      </c>
      <c r="I25" s="43" t="s">
        <v>17</v>
      </c>
      <c r="J25" s="43">
        <v>42.3</v>
      </c>
      <c r="K25" s="43" t="s">
        <v>17</v>
      </c>
      <c r="L25" s="43">
        <v>42.9</v>
      </c>
      <c r="M25" s="43" t="s">
        <v>17</v>
      </c>
      <c r="N25" s="43">
        <v>43.4</v>
      </c>
      <c r="O25" s="43" t="s">
        <v>17</v>
      </c>
      <c r="P25" s="43">
        <v>43.5</v>
      </c>
      <c r="Q25" s="43" t="s">
        <v>17</v>
      </c>
      <c r="R25" s="44">
        <v>43.6</v>
      </c>
      <c r="S25" s="43" t="s">
        <v>17</v>
      </c>
      <c r="T25" s="44">
        <v>43.7</v>
      </c>
    </row>
    <row r="26" spans="1:20" s="1" customFormat="1" ht="114" customHeight="1">
      <c r="A26" s="14" t="s">
        <v>15</v>
      </c>
      <c r="B26" s="14" t="s">
        <v>21</v>
      </c>
      <c r="C26" s="15" t="s">
        <v>2</v>
      </c>
      <c r="D26" s="43">
        <v>30</v>
      </c>
      <c r="E26" s="43" t="s">
        <v>17</v>
      </c>
      <c r="F26" s="43">
        <v>13</v>
      </c>
      <c r="G26" s="43" t="s">
        <v>17</v>
      </c>
      <c r="H26" s="43">
        <v>14</v>
      </c>
      <c r="I26" s="43" t="s">
        <v>17</v>
      </c>
      <c r="J26" s="43">
        <f>H26+15</f>
        <v>29</v>
      </c>
      <c r="K26" s="43" t="s">
        <v>17</v>
      </c>
      <c r="L26" s="43">
        <f>J26+16</f>
        <v>45</v>
      </c>
      <c r="M26" s="43" t="s">
        <v>17</v>
      </c>
      <c r="N26" s="43">
        <f>L26+17</f>
        <v>62</v>
      </c>
      <c r="O26" s="43" t="s">
        <v>17</v>
      </c>
      <c r="P26" s="43">
        <v>145</v>
      </c>
      <c r="Q26" s="43" t="s">
        <v>17</v>
      </c>
      <c r="R26" s="44">
        <f>P26+10</f>
        <v>155</v>
      </c>
      <c r="S26" s="43" t="s">
        <v>17</v>
      </c>
      <c r="T26" s="44">
        <f>R26+10</f>
        <v>165</v>
      </c>
    </row>
    <row r="27" spans="1:20" s="1" customFormat="1" ht="83.25" customHeight="1">
      <c r="A27" s="14" t="s">
        <v>16</v>
      </c>
      <c r="B27" s="14" t="s">
        <v>22</v>
      </c>
      <c r="C27" s="15" t="s">
        <v>2</v>
      </c>
      <c r="D27" s="43">
        <v>1112</v>
      </c>
      <c r="E27" s="43" t="s">
        <v>17</v>
      </c>
      <c r="F27" s="43">
        <v>1215</v>
      </c>
      <c r="G27" s="43" t="s">
        <v>17</v>
      </c>
      <c r="H27" s="43">
        <v>1276</v>
      </c>
      <c r="I27" s="43" t="s">
        <v>17</v>
      </c>
      <c r="J27" s="43">
        <f>H27+1337</f>
        <v>2613</v>
      </c>
      <c r="K27" s="43" t="s">
        <v>17</v>
      </c>
      <c r="L27" s="43">
        <f>J27+1397</f>
        <v>4010</v>
      </c>
      <c r="M27" s="43" t="s">
        <v>17</v>
      </c>
      <c r="N27" s="43">
        <f>1450+L27</f>
        <v>5460</v>
      </c>
      <c r="O27" s="43" t="s">
        <v>17</v>
      </c>
      <c r="P27" s="43">
        <f>N27+1505</f>
        <v>6965</v>
      </c>
      <c r="Q27" s="43" t="s">
        <v>17</v>
      </c>
      <c r="R27" s="44">
        <f>P27+1562</f>
        <v>8527</v>
      </c>
      <c r="S27" s="43" t="s">
        <v>17</v>
      </c>
      <c r="T27" s="44">
        <v>10177</v>
      </c>
    </row>
    <row r="28" spans="1:20" s="1" customFormat="1" ht="83.25" customHeight="1">
      <c r="A28" s="14" t="s">
        <v>31</v>
      </c>
      <c r="B28" s="14" t="s">
        <v>74</v>
      </c>
      <c r="C28" s="15" t="s">
        <v>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 t="s">
        <v>17</v>
      </c>
      <c r="P28" s="43">
        <v>3</v>
      </c>
      <c r="Q28" s="43" t="s">
        <v>17</v>
      </c>
      <c r="R28" s="44">
        <v>4</v>
      </c>
      <c r="S28" s="43" t="s">
        <v>17</v>
      </c>
      <c r="T28" s="44">
        <v>4</v>
      </c>
    </row>
    <row r="29" spans="1:20" s="1" customFormat="1" ht="83.25" customHeight="1">
      <c r="A29" s="14" t="s">
        <v>73</v>
      </c>
      <c r="B29" s="14" t="s">
        <v>75</v>
      </c>
      <c r="C29" s="15" t="s">
        <v>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 t="s">
        <v>17</v>
      </c>
      <c r="P29" s="43">
        <v>3</v>
      </c>
      <c r="Q29" s="43" t="s">
        <v>17</v>
      </c>
      <c r="R29" s="44">
        <v>3</v>
      </c>
      <c r="S29" s="43" t="s">
        <v>17</v>
      </c>
      <c r="T29" s="44">
        <v>3</v>
      </c>
    </row>
    <row r="30" spans="1:18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>
      <c r="A31" s="3"/>
      <c r="B31" s="55" t="s">
        <v>48</v>
      </c>
      <c r="C31" s="56"/>
      <c r="D31" s="56"/>
      <c r="E31" s="56"/>
      <c r="F31" s="56"/>
      <c r="G31" s="56"/>
      <c r="H31" s="56"/>
      <c r="I31" s="56"/>
      <c r="J31" s="29"/>
      <c r="K31" s="29"/>
      <c r="L31" s="3"/>
      <c r="M31" s="3"/>
      <c r="N31" s="3"/>
      <c r="O31" s="3"/>
      <c r="P31" s="3"/>
      <c r="Q31" s="3"/>
      <c r="R31" s="3"/>
    </row>
    <row r="32" spans="1:18" ht="14.25" customHeight="1">
      <c r="A32" s="3"/>
      <c r="B32" s="55" t="s">
        <v>29</v>
      </c>
      <c r="C32" s="56"/>
      <c r="D32" s="56"/>
      <c r="E32" s="56"/>
      <c r="F32" s="56"/>
      <c r="G32" s="56"/>
      <c r="H32" s="56"/>
      <c r="I32" s="56"/>
      <c r="J32" s="29"/>
      <c r="K32" s="29"/>
      <c r="L32" s="3"/>
      <c r="M32" s="3"/>
      <c r="N32" s="3"/>
      <c r="O32" s="3"/>
      <c r="P32" s="3"/>
      <c r="Q32" s="3"/>
      <c r="R32" s="3"/>
    </row>
    <row r="33" spans="1:18" ht="14.25" customHeight="1">
      <c r="A33" s="3"/>
      <c r="B33" s="55" t="s">
        <v>30</v>
      </c>
      <c r="C33" s="56"/>
      <c r="D33" s="56"/>
      <c r="E33" s="56"/>
      <c r="F33" s="56"/>
      <c r="G33" s="56"/>
      <c r="H33" s="56"/>
      <c r="I33" s="56"/>
      <c r="L33" s="3"/>
      <c r="M33" s="3"/>
      <c r="N33" s="3"/>
      <c r="O33" s="45" t="s">
        <v>49</v>
      </c>
      <c r="P33" s="45"/>
      <c r="Q33" s="3"/>
      <c r="R33" s="3"/>
    </row>
    <row r="34" spans="1:18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sheetProtection/>
  <mergeCells count="27">
    <mergeCell ref="P1:T1"/>
    <mergeCell ref="P2:T2"/>
    <mergeCell ref="P3:T3"/>
    <mergeCell ref="P4:T4"/>
    <mergeCell ref="A20:L20"/>
    <mergeCell ref="O17:P17"/>
    <mergeCell ref="Q17:R17"/>
    <mergeCell ref="H12:J12"/>
    <mergeCell ref="A13:R13"/>
    <mergeCell ref="P6:T6"/>
    <mergeCell ref="B31:I31"/>
    <mergeCell ref="B32:I32"/>
    <mergeCell ref="B33:I33"/>
    <mergeCell ref="O33:P33"/>
    <mergeCell ref="D16:T16"/>
    <mergeCell ref="S17:T17"/>
    <mergeCell ref="G17:H17"/>
    <mergeCell ref="I17:J17"/>
    <mergeCell ref="K17:L17"/>
    <mergeCell ref="M17:N17"/>
    <mergeCell ref="P7:T11"/>
    <mergeCell ref="A14:R14"/>
    <mergeCell ref="A16:A18"/>
    <mergeCell ref="B16:B18"/>
    <mergeCell ref="C16:C18"/>
    <mergeCell ref="D17:D18"/>
    <mergeCell ref="E17:F1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25">
      <selection activeCell="H18" sqref="H18"/>
    </sheetView>
  </sheetViews>
  <sheetFormatPr defaultColWidth="7.625" defaultRowHeight="12.75"/>
  <cols>
    <col min="1" max="1" width="9.125" style="74" customWidth="1"/>
    <col min="2" max="2" width="28.25390625" style="74" customWidth="1"/>
    <col min="3" max="3" width="19.625" style="74" customWidth="1"/>
    <col min="4" max="4" width="23.75390625" style="74" customWidth="1"/>
    <col min="5" max="5" width="15.25390625" style="74" customWidth="1"/>
    <col min="6" max="6" width="14.625" style="74" customWidth="1"/>
    <col min="7" max="7" width="15.00390625" style="74" customWidth="1"/>
    <col min="8" max="8" width="12.125" style="74" customWidth="1"/>
    <col min="9" max="9" width="13.00390625" style="74" customWidth="1"/>
    <col min="10" max="10" width="14.25390625" style="76" customWidth="1"/>
    <col min="11" max="11" width="13.25390625" style="74" customWidth="1"/>
    <col min="12" max="12" width="24.00390625" style="74" customWidth="1"/>
    <col min="13" max="13" width="9.875" style="74" bestFit="1" customWidth="1"/>
    <col min="14" max="16384" width="7.625" style="74" customWidth="1"/>
  </cols>
  <sheetData>
    <row r="1" spans="8:10" ht="15.75" customHeight="1">
      <c r="H1" s="75" t="s">
        <v>119</v>
      </c>
      <c r="I1" s="75"/>
      <c r="J1" s="75"/>
    </row>
    <row r="2" spans="8:10" ht="16.5">
      <c r="H2" s="75" t="s">
        <v>66</v>
      </c>
      <c r="I2" s="75"/>
      <c r="J2" s="75"/>
    </row>
    <row r="3" spans="8:10" ht="16.5">
      <c r="H3" s="75" t="s">
        <v>67</v>
      </c>
      <c r="I3" s="75"/>
      <c r="J3" s="75"/>
    </row>
    <row r="4" spans="8:10" ht="16.5">
      <c r="H4" s="75" t="s">
        <v>76</v>
      </c>
      <c r="I4" s="75"/>
      <c r="J4" s="75"/>
    </row>
    <row r="6" spans="1:10" ht="15.75" customHeight="1">
      <c r="A6" s="77"/>
      <c r="B6" s="77"/>
      <c r="C6" s="77"/>
      <c r="D6" s="77"/>
      <c r="E6" s="77"/>
      <c r="F6" s="78"/>
      <c r="G6" s="78"/>
      <c r="H6" s="75" t="s">
        <v>77</v>
      </c>
      <c r="I6" s="75"/>
      <c r="J6" s="75"/>
    </row>
    <row r="7" spans="1:10" ht="15.75" customHeight="1">
      <c r="A7" s="77"/>
      <c r="B7" s="77"/>
      <c r="C7" s="77"/>
      <c r="D7" s="77"/>
      <c r="E7" s="77"/>
      <c r="F7" s="79"/>
      <c r="G7" s="79"/>
      <c r="H7" s="80" t="s">
        <v>78</v>
      </c>
      <c r="I7" s="80"/>
      <c r="J7" s="80"/>
    </row>
    <row r="8" spans="1:10" ht="13.5" customHeight="1">
      <c r="A8" s="77"/>
      <c r="B8" s="77"/>
      <c r="C8" s="77"/>
      <c r="D8" s="77"/>
      <c r="E8" s="77"/>
      <c r="F8" s="79"/>
      <c r="G8" s="79"/>
      <c r="H8" s="80"/>
      <c r="I8" s="80"/>
      <c r="J8" s="80"/>
    </row>
    <row r="9" spans="1:10" ht="16.5" customHeight="1">
      <c r="A9" s="77"/>
      <c r="B9" s="77"/>
      <c r="C9" s="77"/>
      <c r="D9" s="77"/>
      <c r="E9" s="77"/>
      <c r="F9" s="79"/>
      <c r="G9" s="79"/>
      <c r="H9" s="80"/>
      <c r="I9" s="80"/>
      <c r="J9" s="80"/>
    </row>
    <row r="10" spans="1:10" ht="45" customHeight="1">
      <c r="A10" s="77"/>
      <c r="B10" s="77"/>
      <c r="C10" s="77"/>
      <c r="D10" s="77"/>
      <c r="E10" s="77"/>
      <c r="F10" s="79"/>
      <c r="G10" s="79"/>
      <c r="H10" s="80"/>
      <c r="I10" s="80"/>
      <c r="J10" s="80"/>
    </row>
    <row r="11" spans="1:10" ht="18" customHeight="1">
      <c r="A11" s="77"/>
      <c r="B11" s="77"/>
      <c r="C11" s="77"/>
      <c r="D11" s="77"/>
      <c r="E11" s="77"/>
      <c r="F11" s="79"/>
      <c r="G11" s="81"/>
      <c r="H11" s="81"/>
      <c r="I11" s="81"/>
      <c r="J11" s="82"/>
    </row>
    <row r="12" spans="1:10" ht="15" customHeight="1">
      <c r="A12" s="75" t="s">
        <v>79</v>
      </c>
      <c r="B12" s="83"/>
      <c r="C12" s="83"/>
      <c r="D12" s="83"/>
      <c r="E12" s="83"/>
      <c r="F12" s="83"/>
      <c r="G12" s="83"/>
      <c r="H12" s="83"/>
      <c r="I12" s="83"/>
      <c r="J12" s="84"/>
    </row>
    <row r="13" spans="1:10" s="87" customFormat="1" ht="59.25" customHeight="1">
      <c r="A13" s="85" t="s">
        <v>80</v>
      </c>
      <c r="B13" s="86"/>
      <c r="C13" s="86"/>
      <c r="D13" s="86"/>
      <c r="E13" s="86"/>
      <c r="F13" s="86"/>
      <c r="G13" s="86"/>
      <c r="H13" s="86"/>
      <c r="I13" s="86"/>
      <c r="J13" s="82"/>
    </row>
    <row r="14" spans="1:4" ht="9.75" customHeight="1">
      <c r="A14" s="88"/>
      <c r="B14" s="88"/>
      <c r="C14" s="88"/>
      <c r="D14" s="88"/>
    </row>
    <row r="15" spans="1:11" ht="18" customHeight="1">
      <c r="A15" s="89" t="s">
        <v>1</v>
      </c>
      <c r="B15" s="89" t="s">
        <v>81</v>
      </c>
      <c r="C15" s="89" t="s">
        <v>82</v>
      </c>
      <c r="D15" s="89" t="s">
        <v>83</v>
      </c>
      <c r="E15" s="90" t="s">
        <v>84</v>
      </c>
      <c r="F15" s="90"/>
      <c r="G15" s="90"/>
      <c r="H15" s="90"/>
      <c r="I15" s="90"/>
      <c r="J15" s="90"/>
      <c r="K15" s="90"/>
    </row>
    <row r="16" spans="1:11" ht="89.25" customHeight="1">
      <c r="A16" s="89"/>
      <c r="B16" s="89"/>
      <c r="C16" s="89"/>
      <c r="D16" s="89"/>
      <c r="E16" s="91" t="s">
        <v>24</v>
      </c>
      <c r="F16" s="91" t="s">
        <v>25</v>
      </c>
      <c r="G16" s="91" t="s">
        <v>26</v>
      </c>
      <c r="H16" s="91" t="s">
        <v>27</v>
      </c>
      <c r="I16" s="91" t="s">
        <v>41</v>
      </c>
      <c r="J16" s="91" t="s">
        <v>55</v>
      </c>
      <c r="K16" s="91" t="s">
        <v>85</v>
      </c>
    </row>
    <row r="17" spans="1:11" s="95" customFormat="1" ht="15.75">
      <c r="A17" s="92">
        <v>1</v>
      </c>
      <c r="B17" s="93">
        <v>2</v>
      </c>
      <c r="C17" s="92">
        <v>3</v>
      </c>
      <c r="D17" s="92">
        <v>4</v>
      </c>
      <c r="E17" s="92">
        <v>5</v>
      </c>
      <c r="F17" s="92">
        <v>6</v>
      </c>
      <c r="G17" s="92">
        <v>7</v>
      </c>
      <c r="H17" s="92">
        <v>8</v>
      </c>
      <c r="I17" s="92">
        <v>9</v>
      </c>
      <c r="J17" s="94">
        <v>10</v>
      </c>
      <c r="K17" s="94">
        <v>11</v>
      </c>
    </row>
    <row r="18" spans="1:12" ht="18.75" customHeight="1">
      <c r="A18" s="96" t="s">
        <v>6</v>
      </c>
      <c r="B18" s="96" t="s">
        <v>86</v>
      </c>
      <c r="C18" s="96" t="s">
        <v>87</v>
      </c>
      <c r="D18" s="97" t="s">
        <v>88</v>
      </c>
      <c r="E18" s="98">
        <f aca="true" t="shared" si="0" ref="E18:J18">E19+E20+E21</f>
        <v>14538.176</v>
      </c>
      <c r="F18" s="99">
        <f t="shared" si="0"/>
        <v>13684.71682</v>
      </c>
      <c r="G18" s="98">
        <f t="shared" si="0"/>
        <v>7113.722</v>
      </c>
      <c r="H18" s="99">
        <f t="shared" si="0"/>
        <v>5388.0109999999995</v>
      </c>
      <c r="I18" s="100">
        <f t="shared" si="0"/>
        <v>3054</v>
      </c>
      <c r="J18" s="100">
        <f t="shared" si="0"/>
        <v>2200</v>
      </c>
      <c r="K18" s="100">
        <f>K19+K20+K21</f>
        <v>2200</v>
      </c>
      <c r="L18" s="101"/>
    </row>
    <row r="19" spans="1:12" ht="51">
      <c r="A19" s="102"/>
      <c r="B19" s="102"/>
      <c r="C19" s="102"/>
      <c r="D19" s="97" t="s">
        <v>89</v>
      </c>
      <c r="E19" s="98">
        <v>13344.532</v>
      </c>
      <c r="F19" s="98">
        <f aca="true" t="shared" si="1" ref="F19:H20">F33</f>
        <v>11237.047999999999</v>
      </c>
      <c r="G19" s="103">
        <f t="shared" si="1"/>
        <v>4348.8</v>
      </c>
      <c r="H19" s="99">
        <f t="shared" si="1"/>
        <v>2235.26693</v>
      </c>
      <c r="I19" s="100">
        <f>I20*4</f>
        <v>0</v>
      </c>
      <c r="J19" s="100">
        <f>J33</f>
        <v>0</v>
      </c>
      <c r="K19" s="100">
        <f>K33</f>
        <v>0</v>
      </c>
      <c r="L19" s="101"/>
    </row>
    <row r="20" spans="1:11" ht="51">
      <c r="A20" s="102"/>
      <c r="B20" s="102"/>
      <c r="C20" s="102"/>
      <c r="D20" s="97" t="s">
        <v>90</v>
      </c>
      <c r="E20" s="98">
        <v>393.644</v>
      </c>
      <c r="F20" s="98">
        <f t="shared" si="1"/>
        <v>749.965</v>
      </c>
      <c r="G20" s="98">
        <f t="shared" si="1"/>
        <v>764.922</v>
      </c>
      <c r="H20" s="99">
        <f t="shared" si="1"/>
        <v>1002.74407</v>
      </c>
      <c r="I20" s="100">
        <f>I34</f>
        <v>0</v>
      </c>
      <c r="J20" s="100">
        <f>J34</f>
        <v>0</v>
      </c>
      <c r="K20" s="100">
        <f>K34</f>
        <v>0</v>
      </c>
    </row>
    <row r="21" spans="1:11" ht="31.5" customHeight="1">
      <c r="A21" s="102"/>
      <c r="B21" s="102"/>
      <c r="C21" s="102"/>
      <c r="D21" s="97" t="s">
        <v>91</v>
      </c>
      <c r="E21" s="100">
        <v>800</v>
      </c>
      <c r="F21" s="99">
        <f>F35+F77+F91+F98</f>
        <v>1697.70382</v>
      </c>
      <c r="G21" s="100">
        <f>G35+G77+G91+G98</f>
        <v>2000</v>
      </c>
      <c r="H21" s="100">
        <f>H35+H77+H91+H98</f>
        <v>2150</v>
      </c>
      <c r="I21" s="100">
        <f>I35+I77+I84+I91+I98</f>
        <v>3054</v>
      </c>
      <c r="J21" s="100">
        <f>J35+J77+J84+J91+J98</f>
        <v>2200</v>
      </c>
      <c r="K21" s="100">
        <f>K35+K77+K84+K91+K98</f>
        <v>2200</v>
      </c>
    </row>
    <row r="22" spans="1:11" ht="42" customHeight="1">
      <c r="A22" s="102"/>
      <c r="B22" s="102"/>
      <c r="C22" s="102"/>
      <c r="D22" s="97" t="s">
        <v>92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</row>
    <row r="23" spans="1:11" ht="38.25">
      <c r="A23" s="102"/>
      <c r="B23" s="102"/>
      <c r="C23" s="102"/>
      <c r="D23" s="97" t="s">
        <v>93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</row>
    <row r="24" spans="1:11" ht="25.5">
      <c r="A24" s="102"/>
      <c r="B24" s="102"/>
      <c r="C24" s="104"/>
      <c r="D24" s="97" t="s">
        <v>94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</row>
    <row r="25" spans="1:11" ht="15.75">
      <c r="A25" s="102"/>
      <c r="B25" s="102"/>
      <c r="C25" s="96" t="s">
        <v>95</v>
      </c>
      <c r="D25" s="97" t="s">
        <v>88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</row>
    <row r="26" spans="1:11" ht="51">
      <c r="A26" s="102"/>
      <c r="B26" s="102"/>
      <c r="C26" s="102"/>
      <c r="D26" s="97" t="s">
        <v>89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</row>
    <row r="27" spans="1:11" ht="51">
      <c r="A27" s="102"/>
      <c r="B27" s="102"/>
      <c r="C27" s="102"/>
      <c r="D27" s="97" t="s">
        <v>90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</row>
    <row r="28" spans="1:11" ht="25.5">
      <c r="A28" s="102"/>
      <c r="B28" s="102"/>
      <c r="C28" s="102"/>
      <c r="D28" s="97" t="s">
        <v>91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</row>
    <row r="29" spans="1:11" ht="38.25">
      <c r="A29" s="102"/>
      <c r="B29" s="102"/>
      <c r="C29" s="102"/>
      <c r="D29" s="97" t="s">
        <v>92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</row>
    <row r="30" spans="1:11" ht="38.25">
      <c r="A30" s="102"/>
      <c r="B30" s="102"/>
      <c r="C30" s="102"/>
      <c r="D30" s="97" t="s">
        <v>93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</row>
    <row r="31" spans="1:11" ht="25.5">
      <c r="A31" s="104"/>
      <c r="B31" s="104"/>
      <c r="C31" s="104"/>
      <c r="D31" s="97" t="s">
        <v>94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</row>
    <row r="32" spans="1:11" ht="15.75">
      <c r="A32" s="96" t="s">
        <v>96</v>
      </c>
      <c r="B32" s="96" t="s">
        <v>97</v>
      </c>
      <c r="C32" s="89" t="s">
        <v>87</v>
      </c>
      <c r="D32" s="97" t="s">
        <v>88</v>
      </c>
      <c r="E32" s="98">
        <f aca="true" t="shared" si="2" ref="E32:J32">E33+E34+E35</f>
        <v>14338.176000000001</v>
      </c>
      <c r="F32" s="99">
        <f t="shared" si="2"/>
        <v>12684.71682</v>
      </c>
      <c r="G32" s="98">
        <f t="shared" si="2"/>
        <v>5913.722</v>
      </c>
      <c r="H32" s="99">
        <f t="shared" si="2"/>
        <v>4188.0109999999995</v>
      </c>
      <c r="I32" s="100">
        <f t="shared" si="2"/>
        <v>1554</v>
      </c>
      <c r="J32" s="100">
        <f t="shared" si="2"/>
        <v>1000</v>
      </c>
      <c r="K32" s="100">
        <f>K33+K34+K35</f>
        <v>1000</v>
      </c>
    </row>
    <row r="33" spans="1:11" ht="62.25" customHeight="1">
      <c r="A33" s="102"/>
      <c r="B33" s="102"/>
      <c r="C33" s="89"/>
      <c r="D33" s="97" t="s">
        <v>89</v>
      </c>
      <c r="E33" s="98">
        <f>E40+E47+E54</f>
        <v>13344.532000000001</v>
      </c>
      <c r="F33" s="98">
        <f>F40+F47+F54+F61</f>
        <v>11237.047999999999</v>
      </c>
      <c r="G33" s="103">
        <f>G40+G47+G54+G61</f>
        <v>4348.8</v>
      </c>
      <c r="H33" s="99">
        <f aca="true" t="shared" si="3" ref="G33:K35">H40+H47+H54+H61</f>
        <v>2235.26693</v>
      </c>
      <c r="I33" s="100">
        <f>I34*4</f>
        <v>0</v>
      </c>
      <c r="J33" s="100">
        <v>0</v>
      </c>
      <c r="K33" s="100">
        <v>0</v>
      </c>
    </row>
    <row r="34" spans="1:11" ht="62.25" customHeight="1">
      <c r="A34" s="102"/>
      <c r="B34" s="102"/>
      <c r="C34" s="89"/>
      <c r="D34" s="97" t="s">
        <v>90</v>
      </c>
      <c r="E34" s="98">
        <v>393.644</v>
      </c>
      <c r="F34" s="98">
        <f>F41+F48+F55+F62</f>
        <v>749.965</v>
      </c>
      <c r="G34" s="98">
        <f t="shared" si="3"/>
        <v>764.922</v>
      </c>
      <c r="H34" s="99">
        <f t="shared" si="3"/>
        <v>1002.74407</v>
      </c>
      <c r="I34" s="100">
        <f t="shared" si="3"/>
        <v>0</v>
      </c>
      <c r="J34" s="100">
        <f t="shared" si="3"/>
        <v>0</v>
      </c>
      <c r="K34" s="100">
        <f>K41+K48+K55+K62</f>
        <v>0</v>
      </c>
    </row>
    <row r="35" spans="1:11" ht="25.5">
      <c r="A35" s="102"/>
      <c r="B35" s="102"/>
      <c r="C35" s="89"/>
      <c r="D35" s="97" t="s">
        <v>91</v>
      </c>
      <c r="E35" s="100">
        <v>600</v>
      </c>
      <c r="F35" s="99">
        <f>F42+F49+F56+F63</f>
        <v>697.70382</v>
      </c>
      <c r="G35" s="100">
        <f t="shared" si="3"/>
        <v>800</v>
      </c>
      <c r="H35" s="100">
        <f t="shared" si="3"/>
        <v>950</v>
      </c>
      <c r="I35" s="100">
        <f t="shared" si="3"/>
        <v>1554</v>
      </c>
      <c r="J35" s="100">
        <f t="shared" si="3"/>
        <v>1000</v>
      </c>
      <c r="K35" s="100">
        <f>K42+K49+K56+K63</f>
        <v>1000</v>
      </c>
    </row>
    <row r="36" spans="1:11" ht="51.75" customHeight="1">
      <c r="A36" s="102"/>
      <c r="B36" s="102"/>
      <c r="C36" s="89"/>
      <c r="D36" s="97" t="s">
        <v>92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</row>
    <row r="37" spans="1:11" ht="38.25">
      <c r="A37" s="102"/>
      <c r="B37" s="102"/>
      <c r="C37" s="89"/>
      <c r="D37" s="97" t="s">
        <v>93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</row>
    <row r="38" spans="1:11" ht="33.75" customHeight="1">
      <c r="A38" s="104"/>
      <c r="B38" s="104"/>
      <c r="C38" s="89"/>
      <c r="D38" s="97" t="s">
        <v>94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</row>
    <row r="39" spans="1:11" ht="15.75" customHeight="1">
      <c r="A39" s="96" t="s">
        <v>98</v>
      </c>
      <c r="B39" s="96" t="s">
        <v>99</v>
      </c>
      <c r="C39" s="96" t="s">
        <v>87</v>
      </c>
      <c r="D39" s="97" t="s">
        <v>88</v>
      </c>
      <c r="E39" s="99">
        <f aca="true" t="shared" si="4" ref="E39:J39">SUM(E40:E42)</f>
        <v>11662.450560000001</v>
      </c>
      <c r="F39" s="98">
        <f t="shared" si="4"/>
        <v>8687.012999999999</v>
      </c>
      <c r="G39" s="98">
        <f t="shared" si="4"/>
        <v>5413.722</v>
      </c>
      <c r="H39" s="99">
        <f t="shared" si="4"/>
        <v>3688.0109999999995</v>
      </c>
      <c r="I39" s="100">
        <f t="shared" si="4"/>
        <v>1354</v>
      </c>
      <c r="J39" s="100">
        <f t="shared" si="4"/>
        <v>800</v>
      </c>
      <c r="K39" s="100">
        <f>SUM(K40:K42)</f>
        <v>800</v>
      </c>
    </row>
    <row r="40" spans="1:11" ht="51">
      <c r="A40" s="102"/>
      <c r="B40" s="102"/>
      <c r="C40" s="102"/>
      <c r="D40" s="97" t="s">
        <v>89</v>
      </c>
      <c r="E40" s="99">
        <v>11168.80656</v>
      </c>
      <c r="F40" s="98">
        <v>7737.048</v>
      </c>
      <c r="G40" s="100">
        <v>4348.8</v>
      </c>
      <c r="H40" s="99">
        <v>2235.26693</v>
      </c>
      <c r="I40" s="100">
        <f>I41*4</f>
        <v>0</v>
      </c>
      <c r="J40" s="100">
        <v>0</v>
      </c>
      <c r="K40" s="100">
        <v>0</v>
      </c>
    </row>
    <row r="41" spans="1:11" ht="51">
      <c r="A41" s="102"/>
      <c r="B41" s="102"/>
      <c r="C41" s="102"/>
      <c r="D41" s="97" t="s">
        <v>90</v>
      </c>
      <c r="E41" s="98">
        <v>393.644</v>
      </c>
      <c r="F41" s="98">
        <v>749.965</v>
      </c>
      <c r="G41" s="98">
        <v>764.922</v>
      </c>
      <c r="H41" s="99">
        <v>1002.74407</v>
      </c>
      <c r="I41" s="100">
        <v>0</v>
      </c>
      <c r="J41" s="100">
        <v>0</v>
      </c>
      <c r="K41" s="100">
        <v>0</v>
      </c>
    </row>
    <row r="42" spans="1:11" ht="25.5">
      <c r="A42" s="102"/>
      <c r="B42" s="102"/>
      <c r="C42" s="102"/>
      <c r="D42" s="97" t="s">
        <v>91</v>
      </c>
      <c r="E42" s="100">
        <v>100</v>
      </c>
      <c r="F42" s="100">
        <v>200</v>
      </c>
      <c r="G42" s="100">
        <v>300</v>
      </c>
      <c r="H42" s="100">
        <v>450</v>
      </c>
      <c r="I42" s="100">
        <v>1354</v>
      </c>
      <c r="J42" s="105">
        <v>800</v>
      </c>
      <c r="K42" s="105">
        <v>800</v>
      </c>
    </row>
    <row r="43" spans="1:11" ht="38.25">
      <c r="A43" s="102"/>
      <c r="B43" s="102"/>
      <c r="C43" s="102"/>
      <c r="D43" s="97" t="s">
        <v>92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</row>
    <row r="44" spans="1:11" ht="38.25">
      <c r="A44" s="102"/>
      <c r="B44" s="102"/>
      <c r="C44" s="102"/>
      <c r="D44" s="97" t="s">
        <v>93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</row>
    <row r="45" spans="1:11" ht="42.75" customHeight="1">
      <c r="A45" s="104"/>
      <c r="B45" s="104"/>
      <c r="C45" s="104"/>
      <c r="D45" s="97" t="s">
        <v>94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</row>
    <row r="46" spans="1:11" ht="15.75" customHeight="1">
      <c r="A46" s="96" t="s">
        <v>100</v>
      </c>
      <c r="B46" s="96" t="s">
        <v>101</v>
      </c>
      <c r="C46" s="96" t="s">
        <v>87</v>
      </c>
      <c r="D46" s="97" t="s">
        <v>88</v>
      </c>
      <c r="E46" s="98">
        <f aca="true" t="shared" si="5" ref="E46:J46">SUM(E47:E49)</f>
        <v>1500</v>
      </c>
      <c r="F46" s="100">
        <f t="shared" si="5"/>
        <v>800</v>
      </c>
      <c r="G46" s="100">
        <f t="shared" si="5"/>
        <v>500</v>
      </c>
      <c r="H46" s="100">
        <f t="shared" si="5"/>
        <v>0</v>
      </c>
      <c r="I46" s="100">
        <f t="shared" si="5"/>
        <v>0</v>
      </c>
      <c r="J46" s="100">
        <f t="shared" si="5"/>
        <v>0</v>
      </c>
      <c r="K46" s="100">
        <f>SUM(K47:K49)</f>
        <v>0</v>
      </c>
    </row>
    <row r="47" spans="1:11" ht="51">
      <c r="A47" s="102"/>
      <c r="B47" s="102"/>
      <c r="C47" s="102"/>
      <c r="D47" s="97" t="s">
        <v>89</v>
      </c>
      <c r="E47" s="100">
        <v>1000</v>
      </c>
      <c r="F47" s="100">
        <v>500</v>
      </c>
      <c r="G47" s="100">
        <f>G48*4</f>
        <v>0</v>
      </c>
      <c r="H47" s="100">
        <f>H48*4</f>
        <v>0</v>
      </c>
      <c r="I47" s="100">
        <f>I48*4</f>
        <v>0</v>
      </c>
      <c r="J47" s="100">
        <f>J48*4</f>
        <v>0</v>
      </c>
      <c r="K47" s="100">
        <f>K48*4</f>
        <v>0</v>
      </c>
    </row>
    <row r="48" spans="1:11" ht="51">
      <c r="A48" s="102"/>
      <c r="B48" s="102"/>
      <c r="C48" s="102"/>
      <c r="D48" s="97" t="s">
        <v>90</v>
      </c>
      <c r="E48" s="98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</row>
    <row r="49" spans="1:11" ht="25.5">
      <c r="A49" s="102"/>
      <c r="B49" s="102"/>
      <c r="C49" s="102"/>
      <c r="D49" s="97" t="s">
        <v>91</v>
      </c>
      <c r="E49" s="100">
        <v>500</v>
      </c>
      <c r="F49" s="100">
        <v>300</v>
      </c>
      <c r="G49" s="100">
        <v>500</v>
      </c>
      <c r="H49" s="100">
        <v>0</v>
      </c>
      <c r="I49" s="100">
        <v>0</v>
      </c>
      <c r="J49" s="105">
        <v>0</v>
      </c>
      <c r="K49" s="105">
        <v>0</v>
      </c>
    </row>
    <row r="50" spans="1:11" ht="38.25">
      <c r="A50" s="102"/>
      <c r="B50" s="102"/>
      <c r="C50" s="102"/>
      <c r="D50" s="97" t="s">
        <v>92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</row>
    <row r="51" spans="1:11" ht="38.25">
      <c r="A51" s="102"/>
      <c r="B51" s="102"/>
      <c r="C51" s="102"/>
      <c r="D51" s="97" t="s">
        <v>93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</row>
    <row r="52" spans="1:11" ht="117.75" customHeight="1">
      <c r="A52" s="104"/>
      <c r="B52" s="104"/>
      <c r="C52" s="104"/>
      <c r="D52" s="97" t="s">
        <v>94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</row>
    <row r="53" spans="1:11" ht="23.25" customHeight="1">
      <c r="A53" s="96" t="s">
        <v>102</v>
      </c>
      <c r="B53" s="96" t="s">
        <v>103</v>
      </c>
      <c r="C53" s="96" t="s">
        <v>87</v>
      </c>
      <c r="D53" s="97" t="s">
        <v>88</v>
      </c>
      <c r="E53" s="99">
        <f>SUM(E54:E56)</f>
        <v>1175.72544</v>
      </c>
      <c r="F53" s="100">
        <f aca="true" t="shared" si="6" ref="F53:K53">F54+F55+F56+F57+F58+F59</f>
        <v>3000</v>
      </c>
      <c r="G53" s="100">
        <f t="shared" si="6"/>
        <v>0</v>
      </c>
      <c r="H53" s="100">
        <f t="shared" si="6"/>
        <v>500</v>
      </c>
      <c r="I53" s="100">
        <f t="shared" si="6"/>
        <v>200</v>
      </c>
      <c r="J53" s="100">
        <f t="shared" si="6"/>
        <v>200</v>
      </c>
      <c r="K53" s="100">
        <f t="shared" si="6"/>
        <v>200</v>
      </c>
    </row>
    <row r="54" spans="1:11" ht="57" customHeight="1">
      <c r="A54" s="102"/>
      <c r="B54" s="102"/>
      <c r="C54" s="102"/>
      <c r="D54" s="97" t="s">
        <v>89</v>
      </c>
      <c r="E54" s="99">
        <v>1175.72544</v>
      </c>
      <c r="F54" s="100">
        <v>3000</v>
      </c>
      <c r="G54" s="100">
        <v>0</v>
      </c>
      <c r="H54" s="100">
        <f>H55*4</f>
        <v>0</v>
      </c>
      <c r="I54" s="100">
        <v>0</v>
      </c>
      <c r="J54" s="100">
        <v>0</v>
      </c>
      <c r="K54" s="100">
        <v>0</v>
      </c>
    </row>
    <row r="55" spans="1:11" ht="56.25" customHeight="1">
      <c r="A55" s="102"/>
      <c r="B55" s="102"/>
      <c r="C55" s="102"/>
      <c r="D55" s="97" t="s">
        <v>90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5">
        <v>0</v>
      </c>
      <c r="K55" s="105">
        <v>0</v>
      </c>
    </row>
    <row r="56" spans="1:11" ht="34.5" customHeight="1">
      <c r="A56" s="102"/>
      <c r="B56" s="102"/>
      <c r="C56" s="102"/>
      <c r="D56" s="97" t="s">
        <v>91</v>
      </c>
      <c r="E56" s="100">
        <v>0</v>
      </c>
      <c r="F56" s="100">
        <v>0</v>
      </c>
      <c r="G56" s="100">
        <v>0</v>
      </c>
      <c r="H56" s="100">
        <v>500</v>
      </c>
      <c r="I56" s="100">
        <v>200</v>
      </c>
      <c r="J56" s="105">
        <v>200</v>
      </c>
      <c r="K56" s="105">
        <v>200</v>
      </c>
    </row>
    <row r="57" spans="1:11" ht="38.25">
      <c r="A57" s="102"/>
      <c r="B57" s="102"/>
      <c r="C57" s="102"/>
      <c r="D57" s="97" t="s">
        <v>92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</row>
    <row r="58" spans="1:11" ht="38.25">
      <c r="A58" s="102"/>
      <c r="B58" s="102"/>
      <c r="C58" s="102"/>
      <c r="D58" s="97" t="s">
        <v>93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</row>
    <row r="59" spans="1:11" ht="31.5" customHeight="1">
      <c r="A59" s="104"/>
      <c r="B59" s="104"/>
      <c r="C59" s="104"/>
      <c r="D59" s="97" t="s">
        <v>94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</row>
    <row r="60" spans="1:11" ht="31.5" customHeight="1">
      <c r="A60" s="96" t="s">
        <v>104</v>
      </c>
      <c r="B60" s="96" t="s">
        <v>105</v>
      </c>
      <c r="C60" s="96" t="s">
        <v>87</v>
      </c>
      <c r="D60" s="97" t="s">
        <v>88</v>
      </c>
      <c r="E60" s="100">
        <v>0</v>
      </c>
      <c r="F60" s="99">
        <f aca="true" t="shared" si="7" ref="F60:K60">F61+F62+F63+F64+F65+F66</f>
        <v>197.70382</v>
      </c>
      <c r="G60" s="100">
        <f t="shared" si="7"/>
        <v>0</v>
      </c>
      <c r="H60" s="100">
        <f t="shared" si="7"/>
        <v>0</v>
      </c>
      <c r="I60" s="100">
        <f t="shared" si="7"/>
        <v>0</v>
      </c>
      <c r="J60" s="100">
        <f t="shared" si="7"/>
        <v>0</v>
      </c>
      <c r="K60" s="100">
        <f t="shared" si="7"/>
        <v>0</v>
      </c>
    </row>
    <row r="61" spans="1:11" ht="46.5" customHeight="1">
      <c r="A61" s="102"/>
      <c r="B61" s="102"/>
      <c r="C61" s="102"/>
      <c r="D61" s="97" t="s">
        <v>89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</row>
    <row r="62" spans="1:11" ht="46.5" customHeight="1">
      <c r="A62" s="102"/>
      <c r="B62" s="102"/>
      <c r="C62" s="102"/>
      <c r="D62" s="97" t="s">
        <v>90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</row>
    <row r="63" spans="1:11" ht="32.25" customHeight="1">
      <c r="A63" s="102"/>
      <c r="B63" s="102"/>
      <c r="C63" s="102"/>
      <c r="D63" s="97" t="s">
        <v>91</v>
      </c>
      <c r="E63" s="100">
        <v>0</v>
      </c>
      <c r="F63" s="99">
        <v>197.70382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</row>
    <row r="64" spans="1:11" ht="42.75" customHeight="1">
      <c r="A64" s="102"/>
      <c r="B64" s="102"/>
      <c r="C64" s="102"/>
      <c r="D64" s="97" t="s">
        <v>92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</row>
    <row r="65" spans="1:11" ht="42.75" customHeight="1">
      <c r="A65" s="102"/>
      <c r="B65" s="102"/>
      <c r="C65" s="102"/>
      <c r="D65" s="97" t="s">
        <v>93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</row>
    <row r="66" spans="1:11" ht="56.25" customHeight="1">
      <c r="A66" s="104"/>
      <c r="B66" s="104"/>
      <c r="C66" s="104"/>
      <c r="D66" s="97" t="s">
        <v>94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</row>
    <row r="67" spans="1:11" ht="15.75" customHeight="1">
      <c r="A67" s="96" t="s">
        <v>106</v>
      </c>
      <c r="B67" s="106" t="s">
        <v>107</v>
      </c>
      <c r="C67" s="89" t="s">
        <v>95</v>
      </c>
      <c r="D67" s="97" t="s">
        <v>88</v>
      </c>
      <c r="E67" s="100">
        <f aca="true" t="shared" si="8" ref="E67:J67">SUM(E68:E70)</f>
        <v>0</v>
      </c>
      <c r="F67" s="100">
        <f t="shared" si="8"/>
        <v>0</v>
      </c>
      <c r="G67" s="100">
        <f t="shared" si="8"/>
        <v>0</v>
      </c>
      <c r="H67" s="100">
        <f t="shared" si="8"/>
        <v>0</v>
      </c>
      <c r="I67" s="100">
        <f t="shared" si="8"/>
        <v>0</v>
      </c>
      <c r="J67" s="100">
        <f t="shared" si="8"/>
        <v>0</v>
      </c>
      <c r="K67" s="100">
        <f>SUM(K68:K70)</f>
        <v>0</v>
      </c>
    </row>
    <row r="68" spans="1:11" ht="51">
      <c r="A68" s="102"/>
      <c r="B68" s="107"/>
      <c r="C68" s="89"/>
      <c r="D68" s="97" t="s">
        <v>89</v>
      </c>
      <c r="E68" s="100">
        <f aca="true" t="shared" si="9" ref="E68:K68">E69*4</f>
        <v>0</v>
      </c>
      <c r="F68" s="100">
        <f t="shared" si="9"/>
        <v>0</v>
      </c>
      <c r="G68" s="100">
        <f t="shared" si="9"/>
        <v>0</v>
      </c>
      <c r="H68" s="100">
        <f t="shared" si="9"/>
        <v>0</v>
      </c>
      <c r="I68" s="100">
        <f t="shared" si="9"/>
        <v>0</v>
      </c>
      <c r="J68" s="100">
        <f t="shared" si="9"/>
        <v>0</v>
      </c>
      <c r="K68" s="100">
        <f t="shared" si="9"/>
        <v>0</v>
      </c>
    </row>
    <row r="69" spans="1:11" ht="51">
      <c r="A69" s="102"/>
      <c r="B69" s="107"/>
      <c r="C69" s="89"/>
      <c r="D69" s="97" t="s">
        <v>90</v>
      </c>
      <c r="E69" s="100">
        <f aca="true" t="shared" si="10" ref="E69:K69">E70*1</f>
        <v>0</v>
      </c>
      <c r="F69" s="100">
        <f t="shared" si="10"/>
        <v>0</v>
      </c>
      <c r="G69" s="100">
        <f t="shared" si="10"/>
        <v>0</v>
      </c>
      <c r="H69" s="100">
        <f t="shared" si="10"/>
        <v>0</v>
      </c>
      <c r="I69" s="100">
        <f t="shared" si="10"/>
        <v>0</v>
      </c>
      <c r="J69" s="100">
        <f t="shared" si="10"/>
        <v>0</v>
      </c>
      <c r="K69" s="100">
        <f t="shared" si="10"/>
        <v>0</v>
      </c>
    </row>
    <row r="70" spans="1:11" ht="25.5">
      <c r="A70" s="102"/>
      <c r="B70" s="107"/>
      <c r="C70" s="89"/>
      <c r="D70" s="97" t="s">
        <v>91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</row>
    <row r="71" spans="1:11" ht="38.25">
      <c r="A71" s="102"/>
      <c r="B71" s="107"/>
      <c r="C71" s="89"/>
      <c r="D71" s="97" t="s">
        <v>92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</row>
    <row r="72" spans="1:11" ht="38.25">
      <c r="A72" s="102"/>
      <c r="B72" s="107"/>
      <c r="C72" s="89"/>
      <c r="D72" s="97" t="s">
        <v>93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</row>
    <row r="73" spans="1:11" ht="18.75" customHeight="1">
      <c r="A73" s="104"/>
      <c r="B73" s="108"/>
      <c r="C73" s="89"/>
      <c r="D73" s="97" t="s">
        <v>94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</row>
    <row r="74" spans="1:11" ht="18.75" customHeight="1">
      <c r="A74" s="96" t="s">
        <v>108</v>
      </c>
      <c r="B74" s="96" t="s">
        <v>109</v>
      </c>
      <c r="C74" s="96" t="s">
        <v>87</v>
      </c>
      <c r="D74" s="97" t="s">
        <v>88</v>
      </c>
      <c r="E74" s="100">
        <f aca="true" t="shared" si="11" ref="E74:J74">E75+E76+E77+E78+E79+E80</f>
        <v>0</v>
      </c>
      <c r="F74" s="100">
        <f t="shared" si="11"/>
        <v>1000</v>
      </c>
      <c r="G74" s="100">
        <f t="shared" si="11"/>
        <v>1200</v>
      </c>
      <c r="H74" s="100">
        <f t="shared" si="11"/>
        <v>1200</v>
      </c>
      <c r="I74" s="100">
        <f t="shared" si="11"/>
        <v>1200</v>
      </c>
      <c r="J74" s="100">
        <f t="shared" si="11"/>
        <v>1200</v>
      </c>
      <c r="K74" s="100">
        <f>K75+K76+K77+K78+K79+K80</f>
        <v>1200</v>
      </c>
    </row>
    <row r="75" spans="1:11" ht="51">
      <c r="A75" s="102"/>
      <c r="B75" s="102"/>
      <c r="C75" s="102"/>
      <c r="D75" s="97" t="s">
        <v>89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5">
        <v>0</v>
      </c>
      <c r="K75" s="105">
        <v>0</v>
      </c>
    </row>
    <row r="76" spans="1:11" ht="51">
      <c r="A76" s="102"/>
      <c r="B76" s="102"/>
      <c r="C76" s="102"/>
      <c r="D76" s="97" t="s">
        <v>90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5">
        <v>0</v>
      </c>
      <c r="K76" s="105">
        <v>0</v>
      </c>
    </row>
    <row r="77" spans="1:11" ht="25.5">
      <c r="A77" s="102"/>
      <c r="B77" s="102"/>
      <c r="C77" s="102"/>
      <c r="D77" s="97" t="s">
        <v>91</v>
      </c>
      <c r="E77" s="100">
        <v>0</v>
      </c>
      <c r="F77" s="100">
        <v>1000</v>
      </c>
      <c r="G77" s="100">
        <v>1200</v>
      </c>
      <c r="H77" s="100">
        <v>1200</v>
      </c>
      <c r="I77" s="100">
        <v>1200</v>
      </c>
      <c r="J77" s="105">
        <v>1200</v>
      </c>
      <c r="K77" s="105">
        <v>1200</v>
      </c>
    </row>
    <row r="78" spans="1:11" ht="38.25">
      <c r="A78" s="102"/>
      <c r="B78" s="102"/>
      <c r="C78" s="102"/>
      <c r="D78" s="97" t="s">
        <v>92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5">
        <v>0</v>
      </c>
      <c r="K78" s="105">
        <v>0</v>
      </c>
    </row>
    <row r="79" spans="1:11" ht="38.25">
      <c r="A79" s="102"/>
      <c r="B79" s="102"/>
      <c r="C79" s="102"/>
      <c r="D79" s="97" t="s">
        <v>93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5">
        <v>0</v>
      </c>
      <c r="K79" s="105">
        <v>0</v>
      </c>
    </row>
    <row r="80" spans="1:11" ht="27.75" customHeight="1">
      <c r="A80" s="104"/>
      <c r="B80" s="104"/>
      <c r="C80" s="104"/>
      <c r="D80" s="97" t="s">
        <v>94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5">
        <v>0</v>
      </c>
      <c r="K80" s="105">
        <v>0</v>
      </c>
    </row>
    <row r="81" spans="1:11" ht="15.75" customHeight="1">
      <c r="A81" s="96" t="s">
        <v>110</v>
      </c>
      <c r="B81" s="96" t="s">
        <v>111</v>
      </c>
      <c r="C81" s="96" t="s">
        <v>87</v>
      </c>
      <c r="D81" s="97" t="s">
        <v>88</v>
      </c>
      <c r="E81" s="100">
        <f>E82+E83+E84+E85</f>
        <v>70</v>
      </c>
      <c r="F81" s="100">
        <f>SUM(F82:F84)</f>
        <v>0</v>
      </c>
      <c r="G81" s="100">
        <f>SUM(G82:G84)</f>
        <v>0</v>
      </c>
      <c r="H81" s="100">
        <f>SUM(H82:H84)</f>
        <v>0</v>
      </c>
      <c r="I81" s="100">
        <v>0</v>
      </c>
      <c r="J81" s="105">
        <v>0</v>
      </c>
      <c r="K81" s="105">
        <v>0</v>
      </c>
    </row>
    <row r="82" spans="1:11" ht="51">
      <c r="A82" s="102"/>
      <c r="B82" s="102"/>
      <c r="C82" s="102"/>
      <c r="D82" s="97" t="s">
        <v>89</v>
      </c>
      <c r="E82" s="100">
        <f>E83*4</f>
        <v>0</v>
      </c>
      <c r="F82" s="100">
        <f>F83*4</f>
        <v>0</v>
      </c>
      <c r="G82" s="100">
        <f>G83*4</f>
        <v>0</v>
      </c>
      <c r="H82" s="100">
        <f>H83*4</f>
        <v>0</v>
      </c>
      <c r="I82" s="100">
        <f>I83*4</f>
        <v>0</v>
      </c>
      <c r="J82" s="105">
        <v>0</v>
      </c>
      <c r="K82" s="105">
        <v>0</v>
      </c>
    </row>
    <row r="83" spans="1:11" ht="51">
      <c r="A83" s="102"/>
      <c r="B83" s="102"/>
      <c r="C83" s="102"/>
      <c r="D83" s="97" t="s">
        <v>90</v>
      </c>
      <c r="E83" s="100">
        <v>0</v>
      </c>
      <c r="F83" s="100">
        <f>F84*1</f>
        <v>0</v>
      </c>
      <c r="G83" s="100">
        <f>G84*1</f>
        <v>0</v>
      </c>
      <c r="H83" s="100">
        <f>H84*1</f>
        <v>0</v>
      </c>
      <c r="I83" s="100">
        <v>0</v>
      </c>
      <c r="J83" s="105">
        <v>0</v>
      </c>
      <c r="K83" s="105">
        <v>0</v>
      </c>
    </row>
    <row r="84" spans="1:11" ht="25.5">
      <c r="A84" s="102"/>
      <c r="B84" s="102"/>
      <c r="C84" s="102"/>
      <c r="D84" s="97" t="s">
        <v>91</v>
      </c>
      <c r="E84" s="100">
        <v>70</v>
      </c>
      <c r="F84" s="100">
        <f>'[1]Приложение 6'!I23</f>
        <v>0</v>
      </c>
      <c r="G84" s="100">
        <f>'[1]Приложение 6'!J23</f>
        <v>0</v>
      </c>
      <c r="H84" s="100">
        <f>'[1]Приложение 6'!K23</f>
        <v>0</v>
      </c>
      <c r="I84" s="100">
        <v>0</v>
      </c>
      <c r="J84" s="105">
        <v>0</v>
      </c>
      <c r="K84" s="105">
        <v>0</v>
      </c>
    </row>
    <row r="85" spans="1:11" ht="38.25">
      <c r="A85" s="102"/>
      <c r="B85" s="102"/>
      <c r="C85" s="102"/>
      <c r="D85" s="97" t="s">
        <v>92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5">
        <v>0</v>
      </c>
      <c r="K85" s="105">
        <v>0</v>
      </c>
    </row>
    <row r="86" spans="1:11" ht="38.25">
      <c r="A86" s="102"/>
      <c r="B86" s="102"/>
      <c r="C86" s="102"/>
      <c r="D86" s="97" t="s">
        <v>93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5">
        <v>0</v>
      </c>
      <c r="K86" s="105">
        <v>0</v>
      </c>
    </row>
    <row r="87" spans="1:11" ht="25.5">
      <c r="A87" s="104"/>
      <c r="B87" s="104"/>
      <c r="C87" s="104"/>
      <c r="D87" s="97" t="s">
        <v>94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5">
        <v>0</v>
      </c>
      <c r="K87" s="105">
        <v>0</v>
      </c>
    </row>
    <row r="88" spans="1:11" ht="15.75" customHeight="1">
      <c r="A88" s="96" t="s">
        <v>112</v>
      </c>
      <c r="B88" s="96" t="s">
        <v>113</v>
      </c>
      <c r="C88" s="96" t="s">
        <v>87</v>
      </c>
      <c r="D88" s="97" t="s">
        <v>88</v>
      </c>
      <c r="E88" s="100">
        <f>SUM(E89:E91)</f>
        <v>110</v>
      </c>
      <c r="F88" s="100">
        <f>SUM(F89:F91)</f>
        <v>0</v>
      </c>
      <c r="G88" s="100">
        <f>SUM(G89:G91)</f>
        <v>0</v>
      </c>
      <c r="H88" s="100">
        <f>SUM(H89:H91)</f>
        <v>0</v>
      </c>
      <c r="I88" s="100">
        <f>SUM(I89:I91)</f>
        <v>0</v>
      </c>
      <c r="J88" s="105">
        <v>0</v>
      </c>
      <c r="K88" s="105">
        <v>0</v>
      </c>
    </row>
    <row r="89" spans="1:11" ht="51">
      <c r="A89" s="102"/>
      <c r="B89" s="102"/>
      <c r="C89" s="102"/>
      <c r="D89" s="97" t="s">
        <v>89</v>
      </c>
      <c r="E89" s="100">
        <f>E90*4</f>
        <v>0</v>
      </c>
      <c r="F89" s="100">
        <f>F90*4</f>
        <v>0</v>
      </c>
      <c r="G89" s="100">
        <f>G90*4</f>
        <v>0</v>
      </c>
      <c r="H89" s="100">
        <f>H90*4</f>
        <v>0</v>
      </c>
      <c r="I89" s="100">
        <f>I90*4</f>
        <v>0</v>
      </c>
      <c r="J89" s="105">
        <v>0</v>
      </c>
      <c r="K89" s="105">
        <v>0</v>
      </c>
    </row>
    <row r="90" spans="1:11" ht="51">
      <c r="A90" s="102"/>
      <c r="B90" s="102"/>
      <c r="C90" s="102"/>
      <c r="D90" s="97" t="s">
        <v>90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5">
        <v>0</v>
      </c>
      <c r="K90" s="105">
        <v>0</v>
      </c>
    </row>
    <row r="91" spans="1:11" ht="25.5">
      <c r="A91" s="102"/>
      <c r="B91" s="102"/>
      <c r="C91" s="102"/>
      <c r="D91" s="97" t="s">
        <v>91</v>
      </c>
      <c r="E91" s="100">
        <v>110</v>
      </c>
      <c r="F91" s="100">
        <v>0</v>
      </c>
      <c r="G91" s="100">
        <v>0</v>
      </c>
      <c r="H91" s="100">
        <v>0</v>
      </c>
      <c r="I91" s="100">
        <v>0</v>
      </c>
      <c r="J91" s="105">
        <v>0</v>
      </c>
      <c r="K91" s="105">
        <v>0</v>
      </c>
    </row>
    <row r="92" spans="1:11" ht="38.25">
      <c r="A92" s="102"/>
      <c r="B92" s="102"/>
      <c r="C92" s="102"/>
      <c r="D92" s="97" t="s">
        <v>92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5">
        <v>0</v>
      </c>
      <c r="K92" s="105">
        <v>0</v>
      </c>
    </row>
    <row r="93" spans="1:11" ht="38.25">
      <c r="A93" s="102"/>
      <c r="B93" s="102"/>
      <c r="C93" s="102"/>
      <c r="D93" s="97" t="s">
        <v>93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5">
        <v>0</v>
      </c>
      <c r="K93" s="105">
        <v>0</v>
      </c>
    </row>
    <row r="94" spans="1:11" ht="31.5" customHeight="1">
      <c r="A94" s="104"/>
      <c r="B94" s="104"/>
      <c r="C94" s="104"/>
      <c r="D94" s="97" t="s">
        <v>94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5">
        <v>0</v>
      </c>
      <c r="K94" s="105">
        <v>0</v>
      </c>
    </row>
    <row r="95" spans="1:11" ht="15.75" customHeight="1">
      <c r="A95" s="96" t="s">
        <v>114</v>
      </c>
      <c r="B95" s="96" t="s">
        <v>115</v>
      </c>
      <c r="C95" s="96" t="s">
        <v>87</v>
      </c>
      <c r="D95" s="97" t="s">
        <v>88</v>
      </c>
      <c r="E95" s="100">
        <f aca="true" t="shared" si="12" ref="E95:K95">SUM(E96:E98)</f>
        <v>20</v>
      </c>
      <c r="F95" s="100">
        <f t="shared" si="12"/>
        <v>0</v>
      </c>
      <c r="G95" s="100">
        <f t="shared" si="12"/>
        <v>0</v>
      </c>
      <c r="H95" s="100">
        <f t="shared" si="12"/>
        <v>0</v>
      </c>
      <c r="I95" s="100">
        <f t="shared" si="12"/>
        <v>300</v>
      </c>
      <c r="J95" s="100">
        <f t="shared" si="12"/>
        <v>0</v>
      </c>
      <c r="K95" s="100">
        <f t="shared" si="12"/>
        <v>0</v>
      </c>
    </row>
    <row r="96" spans="1:11" ht="51">
      <c r="A96" s="102"/>
      <c r="B96" s="102"/>
      <c r="C96" s="102"/>
      <c r="D96" s="97" t="s">
        <v>89</v>
      </c>
      <c r="E96" s="100">
        <f>E97*4</f>
        <v>0</v>
      </c>
      <c r="F96" s="100">
        <f>F97*4</f>
        <v>0</v>
      </c>
      <c r="G96" s="100">
        <f>G97*4</f>
        <v>0</v>
      </c>
      <c r="H96" s="100">
        <f>H97*4</f>
        <v>0</v>
      </c>
      <c r="I96" s="100">
        <f>I97*4</f>
        <v>0</v>
      </c>
      <c r="J96" s="105">
        <v>0</v>
      </c>
      <c r="K96" s="105">
        <v>0</v>
      </c>
    </row>
    <row r="97" spans="1:11" ht="51">
      <c r="A97" s="102"/>
      <c r="B97" s="102"/>
      <c r="C97" s="102"/>
      <c r="D97" s="97" t="s">
        <v>90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5">
        <v>0</v>
      </c>
      <c r="K97" s="105">
        <v>0</v>
      </c>
    </row>
    <row r="98" spans="1:11" ht="25.5">
      <c r="A98" s="102"/>
      <c r="B98" s="102"/>
      <c r="C98" s="102"/>
      <c r="D98" s="97" t="s">
        <v>116</v>
      </c>
      <c r="E98" s="100">
        <v>20</v>
      </c>
      <c r="F98" s="100">
        <v>0</v>
      </c>
      <c r="G98" s="100">
        <f>G105</f>
        <v>0</v>
      </c>
      <c r="H98" s="100">
        <v>0</v>
      </c>
      <c r="I98" s="100">
        <v>300</v>
      </c>
      <c r="J98" s="105">
        <v>0</v>
      </c>
      <c r="K98" s="105">
        <v>0</v>
      </c>
    </row>
    <row r="99" spans="1:11" ht="38.25">
      <c r="A99" s="102"/>
      <c r="B99" s="102"/>
      <c r="C99" s="102"/>
      <c r="D99" s="97" t="s">
        <v>92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5">
        <v>0</v>
      </c>
      <c r="K99" s="105">
        <v>0</v>
      </c>
    </row>
    <row r="100" spans="1:11" ht="38.25">
      <c r="A100" s="102"/>
      <c r="B100" s="102"/>
      <c r="C100" s="102"/>
      <c r="D100" s="97" t="s">
        <v>93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5">
        <v>0</v>
      </c>
      <c r="K100" s="105">
        <v>0</v>
      </c>
    </row>
    <row r="101" spans="1:11" ht="31.5" customHeight="1">
      <c r="A101" s="104"/>
      <c r="B101" s="104"/>
      <c r="C101" s="104"/>
      <c r="D101" s="97" t="s">
        <v>94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5">
        <v>0</v>
      </c>
      <c r="K101" s="105">
        <v>0</v>
      </c>
    </row>
    <row r="102" spans="1:11" ht="15.75" customHeight="1">
      <c r="A102" s="109" t="s">
        <v>117</v>
      </c>
      <c r="B102" s="96" t="s">
        <v>118</v>
      </c>
      <c r="C102" s="96" t="s">
        <v>87</v>
      </c>
      <c r="D102" s="97" t="s">
        <v>88</v>
      </c>
      <c r="E102" s="100">
        <v>20</v>
      </c>
      <c r="F102" s="100">
        <v>0</v>
      </c>
      <c r="G102" s="100">
        <f>G105</f>
        <v>0</v>
      </c>
      <c r="H102" s="100">
        <v>0</v>
      </c>
      <c r="I102" s="100">
        <f>I105</f>
        <v>300</v>
      </c>
      <c r="J102" s="105">
        <f>J105</f>
        <v>0</v>
      </c>
      <c r="K102" s="105">
        <f>K105</f>
        <v>0</v>
      </c>
    </row>
    <row r="103" spans="1:11" ht="51">
      <c r="A103" s="110"/>
      <c r="B103" s="102"/>
      <c r="C103" s="102"/>
      <c r="D103" s="97" t="s">
        <v>89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5">
        <v>0</v>
      </c>
      <c r="K103" s="105">
        <v>0</v>
      </c>
    </row>
    <row r="104" spans="1:11" ht="51">
      <c r="A104" s="110"/>
      <c r="B104" s="102"/>
      <c r="C104" s="102"/>
      <c r="D104" s="97" t="s">
        <v>90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5">
        <v>0</v>
      </c>
      <c r="K104" s="105">
        <v>0</v>
      </c>
    </row>
    <row r="105" spans="1:11" ht="25.5">
      <c r="A105" s="110"/>
      <c r="B105" s="102"/>
      <c r="C105" s="102"/>
      <c r="D105" s="97" t="s">
        <v>91</v>
      </c>
      <c r="E105" s="100">
        <v>20</v>
      </c>
      <c r="F105" s="100">
        <v>0</v>
      </c>
      <c r="G105" s="100">
        <v>0</v>
      </c>
      <c r="H105" s="100">
        <v>0</v>
      </c>
      <c r="I105" s="100">
        <v>300</v>
      </c>
      <c r="J105" s="105">
        <v>0</v>
      </c>
      <c r="K105" s="105">
        <v>0</v>
      </c>
    </row>
    <row r="106" spans="1:11" ht="38.25">
      <c r="A106" s="110"/>
      <c r="B106" s="102"/>
      <c r="C106" s="102"/>
      <c r="D106" s="97" t="s">
        <v>92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5">
        <v>0</v>
      </c>
      <c r="K106" s="105">
        <v>0</v>
      </c>
    </row>
    <row r="107" spans="1:11" ht="38.25">
      <c r="A107" s="110"/>
      <c r="B107" s="102"/>
      <c r="C107" s="102"/>
      <c r="D107" s="97" t="s">
        <v>93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5">
        <v>0</v>
      </c>
      <c r="K107" s="105">
        <v>0</v>
      </c>
    </row>
    <row r="108" spans="1:11" ht="25.5">
      <c r="A108" s="111"/>
      <c r="B108" s="104"/>
      <c r="C108" s="104"/>
      <c r="D108" s="97" t="s">
        <v>94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5">
        <v>0</v>
      </c>
      <c r="K108" s="105">
        <v>0</v>
      </c>
    </row>
    <row r="109" spans="1:9" ht="15.75" customHeight="1">
      <c r="A109" s="112"/>
      <c r="B109" s="112"/>
      <c r="C109" s="112"/>
      <c r="D109" s="112"/>
      <c r="E109" s="112"/>
      <c r="F109" s="112"/>
      <c r="G109" s="112"/>
      <c r="H109" s="112"/>
      <c r="I109" s="112"/>
    </row>
    <row r="110" spans="1:9" ht="16.5">
      <c r="A110" s="113" t="s">
        <v>47</v>
      </c>
      <c r="B110" s="114"/>
      <c r="C110" s="114"/>
      <c r="D110" s="114"/>
      <c r="E110" s="114"/>
      <c r="F110" s="114"/>
      <c r="G110" s="115"/>
      <c r="H110" s="115"/>
      <c r="I110" s="115"/>
    </row>
    <row r="111" spans="1:9" ht="16.5">
      <c r="A111" s="113" t="s">
        <v>39</v>
      </c>
      <c r="B111" s="113"/>
      <c r="C111" s="113"/>
      <c r="D111" s="113"/>
      <c r="E111" s="113"/>
      <c r="F111" s="113"/>
      <c r="G111" s="115"/>
      <c r="H111" s="115"/>
      <c r="I111" s="115"/>
    </row>
    <row r="112" spans="1:9" ht="16.5">
      <c r="A112" s="113" t="s">
        <v>40</v>
      </c>
      <c r="B112" s="113"/>
      <c r="C112" s="113"/>
      <c r="D112" s="113"/>
      <c r="E112" s="113"/>
      <c r="F112" s="113"/>
      <c r="G112" s="116" t="s">
        <v>49</v>
      </c>
      <c r="H112" s="116"/>
      <c r="I112" s="116"/>
    </row>
    <row r="116" ht="15.75" customHeight="1"/>
    <row r="122" ht="18.75" customHeight="1"/>
    <row r="123" ht="15.75" customHeight="1"/>
    <row r="127" ht="28.5" customHeight="1"/>
    <row r="130" ht="15.75" customHeight="1"/>
    <row r="137" ht="15.75" customHeight="1"/>
    <row r="144" ht="15.75" customHeight="1"/>
    <row r="151" ht="18.75" customHeight="1"/>
    <row r="156" ht="38.25" customHeight="1"/>
    <row r="158" ht="15.75" customHeight="1"/>
    <row r="162" ht="43.5" customHeight="1"/>
    <row r="164" ht="90" customHeight="1"/>
    <row r="165" ht="15.75" customHeight="1"/>
    <row r="172" ht="18.75" customHeight="1"/>
    <row r="186" ht="18" customHeight="1"/>
    <row r="187" ht="15" customHeight="1"/>
    <row r="188" ht="13.5" customHeight="1"/>
    <row r="189" ht="14.25" customHeight="1">
      <c r="J189" s="117"/>
    </row>
  </sheetData>
  <sheetProtection/>
  <mergeCells count="55">
    <mergeCell ref="A110:F110"/>
    <mergeCell ref="A111:F111"/>
    <mergeCell ref="A112:F112"/>
    <mergeCell ref="G112:I112"/>
    <mergeCell ref="A95:A101"/>
    <mergeCell ref="B95:B101"/>
    <mergeCell ref="C95:C101"/>
    <mergeCell ref="A102:A108"/>
    <mergeCell ref="B102:B108"/>
    <mergeCell ref="C102:C108"/>
    <mergeCell ref="A81:A87"/>
    <mergeCell ref="B81:B87"/>
    <mergeCell ref="C81:C87"/>
    <mergeCell ref="A88:A94"/>
    <mergeCell ref="B88:B94"/>
    <mergeCell ref="C88:C94"/>
    <mergeCell ref="A67:A73"/>
    <mergeCell ref="B67:B73"/>
    <mergeCell ref="C67:C73"/>
    <mergeCell ref="A74:A80"/>
    <mergeCell ref="B74:B80"/>
    <mergeCell ref="C74:C80"/>
    <mergeCell ref="A53:A59"/>
    <mergeCell ref="B53:B59"/>
    <mergeCell ref="C53:C59"/>
    <mergeCell ref="A60:A66"/>
    <mergeCell ref="B60:B66"/>
    <mergeCell ref="C60:C66"/>
    <mergeCell ref="A39:A45"/>
    <mergeCell ref="B39:B45"/>
    <mergeCell ref="C39:C45"/>
    <mergeCell ref="A46:A52"/>
    <mergeCell ref="B46:B52"/>
    <mergeCell ref="C46:C52"/>
    <mergeCell ref="A18:A31"/>
    <mergeCell ref="B18:B31"/>
    <mergeCell ref="C18:C24"/>
    <mergeCell ref="C25:C31"/>
    <mergeCell ref="A32:A38"/>
    <mergeCell ref="B32:B38"/>
    <mergeCell ref="C32:C38"/>
    <mergeCell ref="A12:I12"/>
    <mergeCell ref="A13:I13"/>
    <mergeCell ref="A14:D14"/>
    <mergeCell ref="A15:A16"/>
    <mergeCell ref="B15:B16"/>
    <mergeCell ref="C15:C16"/>
    <mergeCell ref="D15:D16"/>
    <mergeCell ref="E15:K15"/>
    <mergeCell ref="H1:J1"/>
    <mergeCell ref="H2:J2"/>
    <mergeCell ref="H3:J3"/>
    <mergeCell ref="H4:J4"/>
    <mergeCell ref="H6:J6"/>
    <mergeCell ref="H7:J1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zoomScalePageLayoutView="50" workbookViewId="0" topLeftCell="A9">
      <selection activeCell="G13" sqref="G13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20.375" style="0" customWidth="1"/>
    <col min="4" max="4" width="14.125" style="0" customWidth="1"/>
    <col min="5" max="9" width="15.00390625" style="0" customWidth="1"/>
    <col min="10" max="10" width="26.25390625" style="0" customWidth="1"/>
    <col min="11" max="12" width="9.125" style="0" hidden="1" customWidth="1"/>
  </cols>
  <sheetData>
    <row r="1" spans="1:12" ht="18" customHeight="1">
      <c r="A1" s="33"/>
      <c r="B1" s="33"/>
      <c r="C1" s="33"/>
      <c r="D1" s="33"/>
      <c r="E1" s="34"/>
      <c r="F1" s="34"/>
      <c r="G1" s="34"/>
      <c r="H1" s="34"/>
      <c r="I1" s="65" t="s">
        <v>19</v>
      </c>
      <c r="J1" s="65"/>
      <c r="K1" s="65"/>
      <c r="L1" s="26"/>
    </row>
    <row r="2" spans="1:12" ht="13.5" customHeight="1">
      <c r="A2" s="33"/>
      <c r="B2" s="33"/>
      <c r="C2" s="33"/>
      <c r="D2" s="33"/>
      <c r="E2" s="34"/>
      <c r="F2" s="34"/>
      <c r="G2" s="34"/>
      <c r="H2" s="34"/>
      <c r="I2" s="66" t="s">
        <v>52</v>
      </c>
      <c r="J2" s="66"/>
      <c r="K2" s="66"/>
      <c r="L2" s="66"/>
    </row>
    <row r="3" spans="1:12" ht="15.75" customHeight="1">
      <c r="A3" s="33"/>
      <c r="B3" s="33"/>
      <c r="C3" s="33"/>
      <c r="D3" s="33"/>
      <c r="E3" s="34"/>
      <c r="F3" s="34"/>
      <c r="G3" s="34"/>
      <c r="H3" s="34"/>
      <c r="I3" s="66"/>
      <c r="J3" s="66"/>
      <c r="K3" s="66"/>
      <c r="L3" s="66"/>
    </row>
    <row r="4" spans="1:12" ht="27" customHeight="1">
      <c r="A4" s="33"/>
      <c r="B4" s="33"/>
      <c r="C4" s="33"/>
      <c r="D4" s="33"/>
      <c r="E4" s="34"/>
      <c r="F4" s="34"/>
      <c r="G4" s="34"/>
      <c r="H4" s="34"/>
      <c r="I4" s="66"/>
      <c r="J4" s="66"/>
      <c r="K4" s="66"/>
      <c r="L4" s="66"/>
    </row>
    <row r="5" spans="1:12" ht="15" customHeight="1">
      <c r="A5" s="33"/>
      <c r="B5" s="33"/>
      <c r="C5" s="33"/>
      <c r="D5" s="33"/>
      <c r="E5" s="35"/>
      <c r="F5" s="36"/>
      <c r="G5" s="36"/>
      <c r="H5" s="36"/>
      <c r="I5" s="66"/>
      <c r="J5" s="66"/>
      <c r="K5" s="66"/>
      <c r="L5" s="66"/>
    </row>
    <row r="6" spans="1:12" ht="13.5" customHeight="1">
      <c r="A6" s="33"/>
      <c r="B6" s="33"/>
      <c r="C6" s="33"/>
      <c r="D6" s="33"/>
      <c r="E6" s="35"/>
      <c r="F6" s="36"/>
      <c r="G6" s="36"/>
      <c r="H6" s="36"/>
      <c r="I6" s="36"/>
      <c r="J6" s="28"/>
      <c r="K6" s="33"/>
      <c r="L6" s="33"/>
    </row>
    <row r="7" spans="1:13" ht="21.75" customHeight="1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33"/>
      <c r="L7" s="33"/>
      <c r="M7" s="9"/>
    </row>
    <row r="8" spans="1:13" ht="15" customHeight="1">
      <c r="A8" s="69" t="s">
        <v>53</v>
      </c>
      <c r="B8" s="69"/>
      <c r="C8" s="69"/>
      <c r="D8" s="69"/>
      <c r="E8" s="69"/>
      <c r="F8" s="69"/>
      <c r="G8" s="69"/>
      <c r="H8" s="69"/>
      <c r="I8" s="69"/>
      <c r="J8" s="69"/>
      <c r="K8" s="33"/>
      <c r="L8" s="33"/>
      <c r="M8" s="9"/>
    </row>
    <row r="9" spans="1:13" ht="20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9"/>
    </row>
    <row r="10" spans="1:17" ht="48.75" customHeight="1">
      <c r="A10" s="67" t="s">
        <v>1</v>
      </c>
      <c r="B10" s="67" t="s">
        <v>0</v>
      </c>
      <c r="C10" s="67" t="s">
        <v>32</v>
      </c>
      <c r="D10" s="50" t="s">
        <v>20</v>
      </c>
      <c r="E10" s="60"/>
      <c r="F10" s="60"/>
      <c r="G10" s="60"/>
      <c r="H10" s="60"/>
      <c r="I10" s="60"/>
      <c r="J10" s="67" t="s">
        <v>5</v>
      </c>
      <c r="K10" s="6"/>
      <c r="L10" s="6"/>
      <c r="M10" s="6"/>
      <c r="N10" s="3"/>
      <c r="O10" s="3"/>
      <c r="P10" s="3"/>
      <c r="Q10" s="3"/>
    </row>
    <row r="11" spans="1:17" ht="66.75" customHeight="1">
      <c r="A11" s="67"/>
      <c r="B11" s="67"/>
      <c r="C11" s="67"/>
      <c r="D11" s="27" t="s">
        <v>24</v>
      </c>
      <c r="E11" s="27" t="s">
        <v>25</v>
      </c>
      <c r="F11" s="27" t="s">
        <v>26</v>
      </c>
      <c r="G11" s="27" t="s">
        <v>27</v>
      </c>
      <c r="H11" s="27" t="s">
        <v>41</v>
      </c>
      <c r="I11" s="27" t="s">
        <v>55</v>
      </c>
      <c r="J11" s="67"/>
      <c r="K11" s="6"/>
      <c r="L11" s="6"/>
      <c r="M11" s="6"/>
      <c r="N11" s="3"/>
      <c r="O11" s="3"/>
      <c r="P11" s="3"/>
      <c r="Q11" s="3"/>
    </row>
    <row r="12" spans="1:17" s="21" customFormat="1" ht="18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3"/>
      <c r="L12" s="13"/>
      <c r="M12" s="13"/>
      <c r="N12" s="20"/>
      <c r="O12" s="20"/>
      <c r="P12" s="20"/>
      <c r="Q12" s="20"/>
    </row>
    <row r="13" spans="1:17" ht="242.25" customHeight="1">
      <c r="A13" s="27" t="s">
        <v>6</v>
      </c>
      <c r="B13" s="27" t="s">
        <v>42</v>
      </c>
      <c r="C13" s="37">
        <f>SUM(D13:I13)</f>
        <v>51550</v>
      </c>
      <c r="D13" s="37">
        <v>7700</v>
      </c>
      <c r="E13" s="37">
        <v>8250</v>
      </c>
      <c r="F13" s="37">
        <v>8750</v>
      </c>
      <c r="G13" s="37">
        <f>F13+100</f>
        <v>8850</v>
      </c>
      <c r="H13" s="37">
        <f>G13+100</f>
        <v>8950</v>
      </c>
      <c r="I13" s="37">
        <f>H13+100</f>
        <v>9050</v>
      </c>
      <c r="J13" s="18" t="s">
        <v>44</v>
      </c>
      <c r="K13" s="6"/>
      <c r="L13" s="6"/>
      <c r="M13" s="6"/>
      <c r="N13" s="3"/>
      <c r="O13" s="3"/>
      <c r="P13" s="3"/>
      <c r="Q13" s="3"/>
    </row>
    <row r="14" spans="1:17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  <c r="Q14" s="3"/>
    </row>
    <row r="15" spans="1:17" ht="15" customHeight="1">
      <c r="A15" s="70" t="s">
        <v>43</v>
      </c>
      <c r="B15" s="70"/>
      <c r="C15" s="70"/>
      <c r="D15" s="70"/>
      <c r="E15" s="70"/>
      <c r="F15" s="70"/>
      <c r="G15" s="70"/>
      <c r="H15" s="70"/>
      <c r="I15" s="70"/>
      <c r="J15" s="70"/>
      <c r="K15" s="6"/>
      <c r="L15" s="6"/>
      <c r="M15" s="6"/>
      <c r="N15" s="3"/>
      <c r="O15" s="3"/>
      <c r="P15" s="3"/>
      <c r="Q15" s="3"/>
    </row>
    <row r="16" spans="1:17" ht="21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  <c r="O16" s="3"/>
      <c r="P16" s="3"/>
      <c r="Q16" s="3"/>
    </row>
    <row r="17" spans="1:17" ht="18.75">
      <c r="A17" s="68" t="s">
        <v>47</v>
      </c>
      <c r="B17" s="68"/>
      <c r="C17" s="68"/>
      <c r="D17" s="68"/>
      <c r="E17" s="68"/>
      <c r="F17" s="68"/>
      <c r="G17" s="31"/>
      <c r="H17" s="31"/>
      <c r="I17" s="31"/>
      <c r="J17" s="31"/>
      <c r="K17" s="6"/>
      <c r="L17" s="6"/>
      <c r="M17" s="6"/>
      <c r="N17" s="3"/>
      <c r="O17" s="3"/>
      <c r="P17" s="3"/>
      <c r="Q17" s="3"/>
    </row>
    <row r="18" spans="1:17" ht="14.25" customHeight="1">
      <c r="A18" s="68" t="s">
        <v>39</v>
      </c>
      <c r="B18" s="68"/>
      <c r="C18" s="68"/>
      <c r="D18" s="68"/>
      <c r="E18" s="68"/>
      <c r="F18" s="68"/>
      <c r="G18" s="31"/>
      <c r="H18" s="31"/>
      <c r="I18" s="31"/>
      <c r="J18" s="31"/>
      <c r="K18" s="22"/>
      <c r="L18" s="6"/>
      <c r="M18" s="6"/>
      <c r="N18" s="3"/>
      <c r="O18" s="3"/>
      <c r="P18" s="3"/>
      <c r="Q18" s="3"/>
    </row>
    <row r="19" spans="1:17" ht="16.5" customHeight="1">
      <c r="A19" s="66" t="s">
        <v>40</v>
      </c>
      <c r="B19" s="66"/>
      <c r="C19" s="66"/>
      <c r="D19" s="66"/>
      <c r="E19" s="66"/>
      <c r="F19" s="66"/>
      <c r="G19" s="30"/>
      <c r="H19" s="30"/>
      <c r="I19" s="30"/>
      <c r="J19" s="32" t="s">
        <v>49</v>
      </c>
      <c r="K19" s="17"/>
      <c r="L19" s="6"/>
      <c r="M19" s="6"/>
      <c r="N19" s="3"/>
      <c r="O19" s="3"/>
      <c r="P19" s="3"/>
      <c r="Q19" s="3"/>
    </row>
    <row r="20" spans="1:17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4"/>
      <c r="M20" s="4"/>
      <c r="N20" s="3"/>
      <c r="O20" s="3"/>
      <c r="P20" s="3"/>
      <c r="Q20" s="3"/>
    </row>
    <row r="21" spans="1:17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  <c r="M21" s="6"/>
      <c r="N21" s="3"/>
      <c r="O21" s="3"/>
      <c r="P21" s="3"/>
      <c r="Q21" s="3"/>
    </row>
    <row r="22" spans="1:17" ht="18.75">
      <c r="A22" s="3"/>
      <c r="B22" s="3"/>
      <c r="C22" s="10"/>
      <c r="D22" s="3"/>
      <c r="E22" s="3"/>
      <c r="F22" s="3"/>
      <c r="G22" s="3"/>
      <c r="H22" s="3"/>
      <c r="I22" s="3"/>
      <c r="J22" s="3"/>
      <c r="K22" s="10"/>
      <c r="L22" s="6"/>
      <c r="M22" s="6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5.75">
      <c r="C35" s="3"/>
      <c r="K35" s="3"/>
      <c r="L35" s="3"/>
      <c r="M35" s="3"/>
      <c r="N35" s="3"/>
      <c r="O35" s="3"/>
      <c r="P35" s="3"/>
      <c r="Q35" s="3"/>
    </row>
  </sheetData>
  <sheetProtection/>
  <mergeCells count="13">
    <mergeCell ref="A18:F18"/>
    <mergeCell ref="A19:F19"/>
    <mergeCell ref="A7:J7"/>
    <mergeCell ref="A8:J8"/>
    <mergeCell ref="A15:J15"/>
    <mergeCell ref="J10:J11"/>
    <mergeCell ref="A10:A11"/>
    <mergeCell ref="I1:K1"/>
    <mergeCell ref="I2:L5"/>
    <mergeCell ref="D10:I10"/>
    <mergeCell ref="B10:B11"/>
    <mergeCell ref="C10:C11"/>
    <mergeCell ref="A17:F17"/>
  </mergeCells>
  <printOptions/>
  <pageMargins left="0.3937007874015748" right="0.3937007874015748" top="0.7086614173228347" bottom="0.4330708661417323" header="0.31496062992125984" footer="0.31496062992125984"/>
  <pageSetup firstPageNumber="31" useFirstPageNumber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SheetLayoutView="100" zoomScalePageLayoutView="89" workbookViewId="0" topLeftCell="A1">
      <selection activeCell="C23" sqref="C23"/>
    </sheetView>
  </sheetViews>
  <sheetFormatPr defaultColWidth="9.00390625" defaultRowHeight="12.75"/>
  <cols>
    <col min="1" max="1" width="4.875" style="0" customWidth="1"/>
    <col min="2" max="2" width="59.25390625" style="0" customWidth="1"/>
    <col min="3" max="3" width="63.75390625" style="0" customWidth="1"/>
    <col min="4" max="4" width="13.125" style="0" customWidth="1"/>
    <col min="5" max="5" width="0.12890625" style="0" customWidth="1"/>
    <col min="6" max="6" width="9.125" style="0" hidden="1" customWidth="1"/>
  </cols>
  <sheetData>
    <row r="2" spans="1:4" ht="15.75" customHeight="1">
      <c r="A2" s="33"/>
      <c r="B2" s="34"/>
      <c r="C2" s="71" t="s">
        <v>33</v>
      </c>
      <c r="D2" s="71"/>
    </row>
    <row r="3" spans="1:4" ht="14.25" customHeight="1">
      <c r="A3" s="33"/>
      <c r="B3" s="35"/>
      <c r="C3" s="72" t="s">
        <v>34</v>
      </c>
      <c r="D3" s="72"/>
    </row>
    <row r="4" spans="1:4" ht="14.25" customHeight="1">
      <c r="A4" s="33"/>
      <c r="B4" s="35"/>
      <c r="C4" s="72" t="s">
        <v>35</v>
      </c>
      <c r="D4" s="72"/>
    </row>
    <row r="5" spans="1:4" ht="15" customHeight="1">
      <c r="A5" s="33"/>
      <c r="B5" s="35"/>
      <c r="C5" s="72" t="s">
        <v>36</v>
      </c>
      <c r="D5" s="72"/>
    </row>
    <row r="6" spans="1:4" ht="15" customHeight="1">
      <c r="A6" s="33"/>
      <c r="B6" s="35"/>
      <c r="C6" s="72" t="s">
        <v>37</v>
      </c>
      <c r="D6" s="72"/>
    </row>
    <row r="7" spans="1:4" ht="28.5" customHeight="1">
      <c r="A7" s="33"/>
      <c r="B7" s="35"/>
      <c r="C7" s="28" t="s">
        <v>54</v>
      </c>
      <c r="D7" s="28"/>
    </row>
    <row r="8" spans="1:4" ht="16.5" customHeight="1">
      <c r="A8" s="64" t="s">
        <v>9</v>
      </c>
      <c r="B8" s="64"/>
      <c r="C8" s="64"/>
      <c r="D8" s="64"/>
    </row>
    <row r="9" spans="1:4" ht="15" customHeight="1">
      <c r="A9" s="69" t="s">
        <v>53</v>
      </c>
      <c r="B9" s="69"/>
      <c r="C9" s="69"/>
      <c r="D9" s="69"/>
    </row>
    <row r="10" spans="1:12" ht="18.75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</row>
    <row r="11" spans="1:12" ht="54.75" customHeight="1">
      <c r="A11" s="12" t="s">
        <v>1</v>
      </c>
      <c r="B11" s="12" t="s">
        <v>38</v>
      </c>
      <c r="C11" s="12" t="s">
        <v>10</v>
      </c>
      <c r="D11" s="12" t="s">
        <v>11</v>
      </c>
      <c r="E11" s="3"/>
      <c r="F11" s="3"/>
      <c r="G11" s="3"/>
      <c r="H11" s="3"/>
      <c r="I11" s="3"/>
      <c r="J11" s="3"/>
      <c r="K11" s="3"/>
      <c r="L11" s="3"/>
    </row>
    <row r="12" spans="1:12" s="21" customFormat="1" ht="15.75">
      <c r="A12" s="19">
        <v>1</v>
      </c>
      <c r="B12" s="19">
        <v>2</v>
      </c>
      <c r="C12" s="19">
        <v>3</v>
      </c>
      <c r="D12" s="19">
        <v>4</v>
      </c>
      <c r="E12" s="20"/>
      <c r="F12" s="20"/>
      <c r="G12" s="20"/>
      <c r="H12" s="20"/>
      <c r="I12" s="20"/>
      <c r="J12" s="20"/>
      <c r="K12" s="20"/>
      <c r="L12" s="20"/>
    </row>
    <row r="13" spans="1:12" ht="31.5" customHeight="1">
      <c r="A13" s="12" t="s">
        <v>6</v>
      </c>
      <c r="B13" s="12" t="s">
        <v>45</v>
      </c>
      <c r="C13" s="12"/>
      <c r="D13" s="25"/>
      <c r="E13" s="3"/>
      <c r="F13" s="3"/>
      <c r="G13" s="3"/>
      <c r="H13" s="3"/>
      <c r="I13" s="3"/>
      <c r="J13" s="3"/>
      <c r="K13" s="3"/>
      <c r="L13" s="3"/>
    </row>
    <row r="14" spans="1:12" ht="13.5" customHeight="1">
      <c r="A14" s="6"/>
      <c r="B14" s="6"/>
      <c r="C14" s="6"/>
      <c r="D14" s="6"/>
      <c r="E14" s="3"/>
      <c r="F14" s="3"/>
      <c r="G14" s="3"/>
      <c r="H14" s="3"/>
      <c r="I14" s="3"/>
      <c r="J14" s="3"/>
      <c r="K14" s="3"/>
      <c r="L14" s="3"/>
    </row>
    <row r="15" spans="1:12" ht="16.5" customHeight="1">
      <c r="A15" s="68" t="s">
        <v>46</v>
      </c>
      <c r="B15" s="68"/>
      <c r="C15" s="68"/>
      <c r="D15" s="68"/>
      <c r="E15" s="68"/>
      <c r="F15" s="68"/>
      <c r="G15" s="22"/>
      <c r="H15" s="3"/>
      <c r="I15" s="3"/>
      <c r="J15" s="3"/>
      <c r="K15" s="3"/>
      <c r="L15" s="3"/>
    </row>
    <row r="16" spans="1:12" ht="15" customHeight="1">
      <c r="A16" s="68" t="s">
        <v>39</v>
      </c>
      <c r="B16" s="68"/>
      <c r="C16" s="68"/>
      <c r="D16" s="68"/>
      <c r="E16" s="68"/>
      <c r="F16" s="68"/>
      <c r="G16" s="22"/>
      <c r="H16" s="3"/>
      <c r="I16" s="3"/>
      <c r="J16" s="3"/>
      <c r="K16" s="3"/>
      <c r="L16" s="3"/>
    </row>
    <row r="17" spans="1:12" ht="15.75" customHeight="1">
      <c r="A17" s="66" t="s">
        <v>40</v>
      </c>
      <c r="B17" s="66"/>
      <c r="C17" s="73" t="s">
        <v>49</v>
      </c>
      <c r="D17" s="73"/>
      <c r="E17" s="30"/>
      <c r="F17" s="30"/>
      <c r="G17" s="23"/>
      <c r="H17" s="4"/>
      <c r="I17" s="4"/>
      <c r="J17" s="4"/>
      <c r="K17" s="3"/>
      <c r="L17" s="3"/>
    </row>
    <row r="18" spans="1:12" ht="15.75">
      <c r="A18" s="8"/>
      <c r="B18" s="8"/>
      <c r="C18" s="8"/>
      <c r="D18" s="8"/>
      <c r="E18" s="8"/>
      <c r="F18" s="3"/>
      <c r="G18" s="3"/>
      <c r="H18" s="3"/>
      <c r="I18" s="3"/>
      <c r="J18" s="3"/>
      <c r="K18" s="3"/>
      <c r="L18" s="3"/>
    </row>
    <row r="19" spans="1:12" ht="15.75">
      <c r="A19" s="8"/>
      <c r="B19" s="8"/>
      <c r="C19" s="8"/>
      <c r="D19" s="8"/>
      <c r="E19" s="8"/>
      <c r="F19" s="3"/>
      <c r="G19" s="3"/>
      <c r="H19" s="3"/>
      <c r="I19" s="3"/>
      <c r="J19" s="3"/>
      <c r="K19" s="3"/>
      <c r="L19" s="3"/>
    </row>
    <row r="20" spans="1:12" ht="15.75">
      <c r="A20" s="8"/>
      <c r="B20" s="8"/>
      <c r="C20" s="8"/>
      <c r="D20" s="8"/>
      <c r="E20" s="8"/>
      <c r="F20" s="3"/>
      <c r="G20" s="3"/>
      <c r="H20" s="3"/>
      <c r="I20" s="3"/>
      <c r="J20" s="3"/>
      <c r="K20" s="3"/>
      <c r="L20" s="3"/>
    </row>
    <row r="21" spans="1:12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74" ht="48.75" customHeight="1"/>
  </sheetData>
  <sheetProtection/>
  <mergeCells count="11">
    <mergeCell ref="A16:F16"/>
    <mergeCell ref="C2:D2"/>
    <mergeCell ref="C3:D3"/>
    <mergeCell ref="A17:B17"/>
    <mergeCell ref="C17:D17"/>
    <mergeCell ref="C4:D4"/>
    <mergeCell ref="C5:D5"/>
    <mergeCell ref="C6:D6"/>
    <mergeCell ref="A8:D8"/>
    <mergeCell ref="A9:D9"/>
    <mergeCell ref="A15:F15"/>
  </mergeCells>
  <printOptions/>
  <pageMargins left="0.3937007874015748" right="0.3937007874015748" top="0.7086614173228347" bottom="0.4330708661417323" header="0.31496062992125984" footer="0.31496062992125984"/>
  <pageSetup firstPageNumber="3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Башкирева С.Н.</cp:lastModifiedBy>
  <cp:lastPrinted>2019-04-17T01:23:52Z</cp:lastPrinted>
  <dcterms:created xsi:type="dcterms:W3CDTF">2011-03-10T11:24:53Z</dcterms:created>
  <dcterms:modified xsi:type="dcterms:W3CDTF">2019-04-17T01:28:33Z</dcterms:modified>
  <cp:category/>
  <cp:version/>
  <cp:contentType/>
  <cp:contentStatus/>
</cp:coreProperties>
</file>