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6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3" r:id="rId6"/>
    <sheet name="п.7" sheetId="16" r:id="rId7"/>
  </sheets>
  <definedNames>
    <definedName name="_xlnm.Print_Area" localSheetId="0">п.1!$A$1:$N$20</definedName>
  </definedNames>
  <calcPr calcId="145621"/>
</workbook>
</file>

<file path=xl/calcChain.xml><?xml version="1.0" encoding="utf-8"?>
<calcChain xmlns="http://schemas.openxmlformats.org/spreadsheetml/2006/main">
  <c r="G28" i="13" l="1"/>
  <c r="H28" i="13"/>
  <c r="I28" i="13"/>
  <c r="J28" i="13"/>
  <c r="G21" i="13"/>
  <c r="H21" i="13"/>
  <c r="I21" i="13"/>
  <c r="J21" i="13"/>
  <c r="G16" i="13"/>
  <c r="H16" i="13"/>
  <c r="I16" i="13"/>
  <c r="J16" i="13"/>
  <c r="G17" i="13"/>
  <c r="H17" i="13"/>
  <c r="I17" i="13"/>
  <c r="J17" i="13"/>
  <c r="F17" i="13"/>
  <c r="G18" i="13"/>
  <c r="H18" i="13"/>
  <c r="I18" i="13"/>
  <c r="J18" i="13"/>
  <c r="F18" i="13"/>
  <c r="G19" i="13"/>
  <c r="H19" i="13"/>
  <c r="I19" i="13"/>
  <c r="J19" i="13"/>
  <c r="G20" i="13"/>
  <c r="H20" i="13"/>
  <c r="I20" i="13"/>
  <c r="J20" i="13"/>
  <c r="F21" i="13"/>
  <c r="G23" i="13"/>
  <c r="H23" i="13"/>
  <c r="I23" i="13"/>
  <c r="J23" i="13"/>
  <c r="G24" i="13"/>
  <c r="H24" i="13"/>
  <c r="I24" i="13"/>
  <c r="J24" i="13"/>
  <c r="F24" i="13"/>
  <c r="G25" i="13"/>
  <c r="H25" i="13"/>
  <c r="I25" i="13"/>
  <c r="J25" i="13"/>
  <c r="F25" i="13"/>
  <c r="F28" i="13"/>
  <c r="G27" i="13"/>
  <c r="H27" i="13"/>
  <c r="I27" i="13"/>
  <c r="J27" i="13"/>
  <c r="G26" i="13"/>
  <c r="H26" i="13"/>
  <c r="I26" i="13"/>
  <c r="J26" i="13"/>
  <c r="J30" i="16" l="1"/>
  <c r="K30" i="16"/>
  <c r="L30" i="16"/>
  <c r="M30" i="16"/>
  <c r="I30" i="16"/>
  <c r="G135" i="13" l="1"/>
  <c r="H135" i="13"/>
  <c r="I135" i="13"/>
  <c r="J135" i="13"/>
  <c r="F42" i="13" l="1"/>
  <c r="F35" i="13"/>
  <c r="E18" i="13" l="1"/>
  <c r="E21" i="13"/>
  <c r="E25" i="13"/>
  <c r="E28" i="13"/>
  <c r="E29" i="13"/>
  <c r="E36" i="13"/>
  <c r="E43" i="13"/>
  <c r="E50" i="13"/>
  <c r="E57" i="13"/>
  <c r="E64" i="13"/>
  <c r="E71" i="13"/>
  <c r="E78" i="13"/>
  <c r="E88" i="13"/>
  <c r="E96" i="13"/>
  <c r="E93" i="13" s="1"/>
  <c r="E100" i="13"/>
  <c r="E107" i="13"/>
  <c r="E114" i="13"/>
  <c r="E121" i="13"/>
  <c r="E131" i="13"/>
  <c r="E150" i="13"/>
  <c r="E151" i="13"/>
  <c r="E153" i="13"/>
  <c r="E154" i="13"/>
  <c r="E155" i="13"/>
  <c r="E163" i="13"/>
  <c r="E164" i="13"/>
  <c r="E143" i="13" s="1"/>
  <c r="E165" i="13"/>
  <c r="E144" i="13" s="1"/>
  <c r="E167" i="13"/>
  <c r="E146" i="13" s="1"/>
  <c r="E26" i="13" s="1"/>
  <c r="E168" i="13"/>
  <c r="E147" i="13" s="1"/>
  <c r="E169" i="13"/>
  <c r="E148" i="13" s="1"/>
  <c r="E86" i="13" l="1"/>
  <c r="E149" i="13"/>
  <c r="E23" i="13"/>
  <c r="E142" i="13"/>
  <c r="E161" i="13"/>
  <c r="E140" i="13" s="1"/>
  <c r="E133" i="13" s="1"/>
  <c r="E158" i="13"/>
  <c r="E137" i="13" s="1"/>
  <c r="E89" i="13"/>
  <c r="E11" i="13" s="1"/>
  <c r="E162" i="13"/>
  <c r="E141" i="13" s="1"/>
  <c r="E134" i="13" s="1"/>
  <c r="E14" i="13" s="1"/>
  <c r="E160" i="13"/>
  <c r="E139" i="13" s="1"/>
  <c r="E157" i="13"/>
  <c r="F27" i="13"/>
  <c r="F26" i="13"/>
  <c r="F23" i="13"/>
  <c r="F16" i="13"/>
  <c r="F19" i="13"/>
  <c r="F20" i="13"/>
  <c r="J150" i="13"/>
  <c r="F150" i="13"/>
  <c r="F149" i="13" s="1"/>
  <c r="G150" i="13"/>
  <c r="G149" i="13" s="1"/>
  <c r="H150" i="13"/>
  <c r="H149" i="13" s="1"/>
  <c r="I150" i="13"/>
  <c r="I149" i="13" s="1"/>
  <c r="J153" i="13"/>
  <c r="I156" i="13"/>
  <c r="J157" i="13"/>
  <c r="J156" i="13" s="1"/>
  <c r="J158" i="13"/>
  <c r="E136" i="13" l="1"/>
  <c r="E156" i="13"/>
  <c r="E17" i="13"/>
  <c r="E130" i="13"/>
  <c r="E19" i="13"/>
  <c r="E132" i="13"/>
  <c r="H29" i="16"/>
  <c r="E12" i="13" l="1"/>
  <c r="E10" i="13"/>
  <c r="E24" i="13"/>
  <c r="E22" i="13" s="1"/>
  <c r="E16" i="13"/>
  <c r="E129" i="13"/>
  <c r="E135" i="13"/>
  <c r="E128" i="13" s="1"/>
  <c r="I32" i="16"/>
  <c r="J32" i="16"/>
  <c r="K32" i="16"/>
  <c r="L32" i="16"/>
  <c r="M32" i="16"/>
  <c r="H32" i="16"/>
  <c r="I31" i="16"/>
  <c r="J31" i="16"/>
  <c r="K31" i="16"/>
  <c r="L31" i="16"/>
  <c r="M31" i="16"/>
  <c r="H31" i="16"/>
  <c r="I29" i="16"/>
  <c r="J29" i="16"/>
  <c r="K29" i="16"/>
  <c r="L29" i="16"/>
  <c r="M29" i="16"/>
  <c r="I28" i="16"/>
  <c r="J28" i="16"/>
  <c r="K28" i="16"/>
  <c r="L28" i="16"/>
  <c r="M28" i="16"/>
  <c r="H28" i="16"/>
  <c r="M26" i="16"/>
  <c r="I26" i="16"/>
  <c r="J26" i="16"/>
  <c r="K26" i="16"/>
  <c r="L26" i="16"/>
  <c r="H26" i="16"/>
  <c r="M25" i="16"/>
  <c r="I25" i="16"/>
  <c r="J25" i="16"/>
  <c r="K25" i="16"/>
  <c r="L25" i="16"/>
  <c r="H25" i="16"/>
  <c r="I24" i="16"/>
  <c r="J24" i="16"/>
  <c r="K24" i="16"/>
  <c r="L24" i="16"/>
  <c r="M24" i="16"/>
  <c r="H24" i="16"/>
  <c r="I23" i="16"/>
  <c r="J23" i="16"/>
  <c r="K23" i="16"/>
  <c r="L23" i="16"/>
  <c r="M23" i="16"/>
  <c r="H23" i="16"/>
  <c r="I22" i="16"/>
  <c r="J22" i="16"/>
  <c r="K22" i="16"/>
  <c r="L22" i="16"/>
  <c r="M22" i="16"/>
  <c r="I19" i="16"/>
  <c r="J19" i="16"/>
  <c r="K19" i="16"/>
  <c r="L19" i="16"/>
  <c r="M19" i="16"/>
  <c r="H19" i="16"/>
  <c r="B78" i="13"/>
  <c r="B71" i="13"/>
  <c r="B64" i="13"/>
  <c r="I18" i="16"/>
  <c r="J18" i="16"/>
  <c r="K18" i="16"/>
  <c r="L18" i="16"/>
  <c r="M18" i="16"/>
  <c r="H18" i="16"/>
  <c r="I17" i="16"/>
  <c r="J17" i="16"/>
  <c r="K17" i="16"/>
  <c r="L17" i="16"/>
  <c r="M17" i="16"/>
  <c r="H17" i="16"/>
  <c r="M16" i="16"/>
  <c r="I16" i="16"/>
  <c r="J16" i="16"/>
  <c r="K16" i="16"/>
  <c r="L16" i="16"/>
  <c r="H16" i="16"/>
  <c r="I15" i="16"/>
  <c r="J15" i="16"/>
  <c r="K15" i="16"/>
  <c r="L15" i="16"/>
  <c r="M15" i="16"/>
  <c r="H15" i="16"/>
  <c r="I14" i="16"/>
  <c r="J14" i="16"/>
  <c r="K14" i="16"/>
  <c r="L14" i="16"/>
  <c r="M14" i="16"/>
  <c r="H14" i="16"/>
  <c r="I13" i="16"/>
  <c r="J13" i="16"/>
  <c r="K13" i="16"/>
  <c r="L13" i="16"/>
  <c r="M13" i="16"/>
  <c r="H13" i="16"/>
  <c r="H12" i="16"/>
  <c r="I9" i="1"/>
  <c r="I142" i="13"/>
  <c r="F89" i="13"/>
  <c r="I21" i="16" s="1"/>
  <c r="G89" i="13"/>
  <c r="H89" i="13"/>
  <c r="I89" i="13"/>
  <c r="J89" i="13"/>
  <c r="F78" i="13"/>
  <c r="G78" i="13"/>
  <c r="H78" i="13"/>
  <c r="I78" i="13"/>
  <c r="F88" i="13"/>
  <c r="G88" i="13"/>
  <c r="H88" i="13"/>
  <c r="I88" i="13"/>
  <c r="J88" i="13"/>
  <c r="F93" i="13"/>
  <c r="G93" i="13"/>
  <c r="H93" i="13"/>
  <c r="I93" i="13"/>
  <c r="J93" i="13"/>
  <c r="F131" i="13"/>
  <c r="I27" i="16" s="1"/>
  <c r="G131" i="13"/>
  <c r="J27" i="16" s="1"/>
  <c r="H131" i="13"/>
  <c r="K27" i="16" s="1"/>
  <c r="I131" i="13"/>
  <c r="I128" i="13" s="1"/>
  <c r="J131" i="13"/>
  <c r="M27" i="16" s="1"/>
  <c r="F156" i="13"/>
  <c r="G156" i="13"/>
  <c r="H156" i="13"/>
  <c r="F163" i="13"/>
  <c r="G163" i="13"/>
  <c r="H163" i="13"/>
  <c r="J163" i="13"/>
  <c r="F22" i="13" l="1"/>
  <c r="E15" i="13"/>
  <c r="E9" i="13"/>
  <c r="E8" i="13" s="1"/>
  <c r="I14" i="13"/>
  <c r="M21" i="16"/>
  <c r="K21" i="16"/>
  <c r="I10" i="16"/>
  <c r="I11" i="16" s="1"/>
  <c r="F11" i="13"/>
  <c r="L21" i="16"/>
  <c r="J21" i="16"/>
  <c r="J12" i="16"/>
  <c r="K9" i="1"/>
  <c r="J9" i="1"/>
  <c r="I12" i="16"/>
  <c r="L27" i="16"/>
  <c r="J149" i="13"/>
  <c r="H27" i="16"/>
  <c r="I9" i="16" l="1"/>
  <c r="H10" i="16"/>
  <c r="H11" i="16" s="1"/>
  <c r="J10" i="16"/>
  <c r="J11" i="16" s="1"/>
  <c r="G11" i="13"/>
  <c r="J9" i="16" s="1"/>
  <c r="H21" i="16"/>
  <c r="H22" i="16"/>
  <c r="K12" i="16"/>
  <c r="L9" i="1"/>
  <c r="J142" i="13"/>
  <c r="H142" i="13"/>
  <c r="G142" i="13"/>
  <c r="F142" i="13"/>
  <c r="I71" i="13"/>
  <c r="I64" i="13"/>
  <c r="I57" i="13"/>
  <c r="H11" i="13" l="1"/>
  <c r="K9" i="16" s="1"/>
  <c r="H9" i="16"/>
  <c r="K10" i="16"/>
  <c r="K11" i="16" s="1"/>
  <c r="L12" i="16"/>
  <c r="M9" i="1"/>
  <c r="I100" i="13"/>
  <c r="I86" i="13" s="1"/>
  <c r="I50" i="13"/>
  <c r="I43" i="13"/>
  <c r="I36" i="13"/>
  <c r="I13" i="13"/>
  <c r="I12" i="13"/>
  <c r="I10" i="13"/>
  <c r="I9" i="13"/>
  <c r="I11" i="13" l="1"/>
  <c r="I22" i="13"/>
  <c r="M12" i="16"/>
  <c r="N9" i="1"/>
  <c r="L10" i="16"/>
  <c r="L11" i="16" s="1"/>
  <c r="L9" i="16"/>
  <c r="I29" i="13"/>
  <c r="I15" i="13"/>
  <c r="J11" i="13" l="1"/>
  <c r="I8" i="13"/>
  <c r="M10" i="16"/>
  <c r="M11" i="16" s="1"/>
  <c r="M9" i="16"/>
  <c r="H10" i="13" l="1"/>
  <c r="J10" i="13"/>
  <c r="G10" i="13"/>
  <c r="J78" i="13"/>
  <c r="J71" i="13"/>
  <c r="H71" i="13"/>
  <c r="G71" i="13"/>
  <c r="F71" i="13"/>
  <c r="J64" i="13"/>
  <c r="H64" i="13"/>
  <c r="G64" i="13"/>
  <c r="F64" i="13"/>
  <c r="F10" i="13" l="1"/>
  <c r="H100" i="13" l="1"/>
  <c r="H86" i="13" s="1"/>
  <c r="H22" i="13" s="1"/>
  <c r="J100" i="13"/>
  <c r="J107" i="13"/>
  <c r="J114" i="13"/>
  <c r="J121" i="13"/>
  <c r="H129" i="13"/>
  <c r="H9" i="13" s="1"/>
  <c r="J129" i="13"/>
  <c r="J9" i="13" s="1"/>
  <c r="H130" i="13"/>
  <c r="J130" i="13"/>
  <c r="H132" i="13"/>
  <c r="H12" i="13" s="1"/>
  <c r="J132" i="13"/>
  <c r="J12" i="13" s="1"/>
  <c r="H133" i="13"/>
  <c r="H13" i="13" s="1"/>
  <c r="J133" i="13"/>
  <c r="J13" i="13" s="1"/>
  <c r="H134" i="13"/>
  <c r="H14" i="13" s="1"/>
  <c r="J134" i="13"/>
  <c r="J14" i="13" s="1"/>
  <c r="J86" i="13" l="1"/>
  <c r="J22" i="13" s="1"/>
  <c r="J128" i="13"/>
  <c r="H128" i="13"/>
  <c r="F129" i="13" l="1"/>
  <c r="F9" i="13" s="1"/>
  <c r="G129" i="13"/>
  <c r="G9" i="13" s="1"/>
  <c r="F130" i="13"/>
  <c r="G130" i="13"/>
  <c r="F132" i="13"/>
  <c r="F12" i="13" s="1"/>
  <c r="G132" i="13"/>
  <c r="G12" i="13" s="1"/>
  <c r="F133" i="13"/>
  <c r="F13" i="13" s="1"/>
  <c r="G133" i="13"/>
  <c r="G13" i="13" s="1"/>
  <c r="F134" i="13"/>
  <c r="F14" i="13" s="1"/>
  <c r="G134" i="13"/>
  <c r="G14" i="13" s="1"/>
  <c r="F135" i="13"/>
  <c r="G128" i="13" l="1"/>
  <c r="F128" i="13"/>
  <c r="F121" i="13"/>
  <c r="G121" i="13"/>
  <c r="F29" i="13" l="1"/>
  <c r="G29" i="13"/>
  <c r="H29" i="13"/>
  <c r="J29" i="13"/>
  <c r="F36" i="13"/>
  <c r="G36" i="13"/>
  <c r="H36" i="13"/>
  <c r="J36" i="13"/>
  <c r="F43" i="13"/>
  <c r="G43" i="13"/>
  <c r="H43" i="13"/>
  <c r="J43" i="13"/>
  <c r="F50" i="13"/>
  <c r="G50" i="13"/>
  <c r="H50" i="13"/>
  <c r="J50" i="13"/>
  <c r="F57" i="13"/>
  <c r="G57" i="13"/>
  <c r="H57" i="13"/>
  <c r="J57" i="13"/>
  <c r="F100" i="13"/>
  <c r="G100" i="13"/>
  <c r="G107" i="13"/>
  <c r="F107" i="13"/>
  <c r="G114" i="13"/>
  <c r="F114" i="13"/>
  <c r="F86" i="13" l="1"/>
  <c r="F8" i="13"/>
  <c r="G86" i="13"/>
  <c r="G22" i="13" s="1"/>
  <c r="G8" i="13"/>
  <c r="H8" i="13"/>
  <c r="J15" i="13"/>
  <c r="H15" i="13"/>
  <c r="F15" i="13"/>
  <c r="G15" i="13"/>
  <c r="J8" i="13" l="1"/>
</calcChain>
</file>

<file path=xl/sharedStrings.xml><?xml version="1.0" encoding="utf-8"?>
<sst xmlns="http://schemas.openxmlformats.org/spreadsheetml/2006/main" count="485" uniqueCount="207">
  <si>
    <t>№ п/п</t>
  </si>
  <si>
    <t>Целевой индикатор, показатель (наименование)</t>
  </si>
  <si>
    <t>Единица измерения</t>
  </si>
  <si>
    <t>1.</t>
  </si>
  <si>
    <t>%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</si>
  <si>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</si>
  <si>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</si>
  <si>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</si>
  <si>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</si>
  <si>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Управление культуры, спорта и молодежной политики администрации Дальнегорского городского округа</t>
  </si>
  <si>
    <t xml:space="preserve">Управление культуры, спорта и молодежной политики администрации Дальнегорского городского округа 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</si>
  <si>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</si>
  <si>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</si>
  <si>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</si>
  <si>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Создание условий для эффективного использования новых форм и технологий образовательного процесса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</si>
  <si>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</si>
  <si>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</si>
  <si>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</si>
  <si>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</si>
  <si>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</si>
  <si>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</si>
  <si>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</si>
  <si>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</si>
  <si>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</si>
  <si>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</si>
  <si>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</si>
  <si>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</si>
  <si>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</si>
  <si>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</si>
  <si>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</si>
  <si>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</si>
  <si>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</si>
  <si>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</si>
  <si>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</si>
  <si>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</si>
  <si>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</si>
  <si>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</si>
  <si>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</si>
  <si>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</si>
  <si>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</si>
  <si>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</si>
  <si>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</si>
  <si>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</si>
  <si>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Ответственный исполнитель, соисполнитель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</si>
  <si>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</si>
  <si>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</si>
  <si>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</si>
  <si>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</si>
  <si>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</si>
  <si>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</si>
  <si>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</si>
  <si>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</si>
  <si>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</si>
  <si>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</si>
  <si>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</si>
  <si>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</si>
  <si>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</si>
  <si>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</si>
  <si>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</si>
  <si>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</si>
  <si>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</si>
  <si>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</si>
  <si>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</si>
  <si>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</si>
  <si>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</si>
  <si>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</si>
  <si>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</si>
  <si>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</si>
  <si>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</si>
  <si>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</si>
  <si>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</si>
  <si>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Увеличение количества обучающихся, систематически занимающихся физической культурой и спортом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</si>
  <si>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</si>
  <si>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</si>
  <si>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</si>
  <si>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</si>
  <si>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</si>
  <si>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
</t>
  </si>
  <si>
    <t xml:space="preserve">Проведение занятий физкультурно-спортивной направленности по месту проживания граждан                         </t>
  </si>
  <si>
    <t>966 09 9 00 41040 400</t>
  </si>
  <si>
    <t>Мероприятие 1.5
Улучшение условий и охрана труда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</si>
  <si>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</si>
  <si>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</si>
  <si>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</si>
  <si>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</si>
  <si>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 xml:space="preserve"> Приведение зданий (помещений) учреждений в соответствие с общими требованиям пожарной безопасности </t>
  </si>
  <si>
    <t xml:space="preserve">Приведение зданий (помещений) учреждений в соответствие с нормами антитеррористической защищенности </t>
  </si>
  <si>
    <t>Увеличение уровня удовлетворенности населения Дальнегорского городского округа качеством предоставления услуг в сфере физической культуры и спорта</t>
  </si>
  <si>
    <t>Увеличение доли обучающихся, имеющих спортивные разряды (от общей численности обучающихся в спортивной школе)</t>
  </si>
  <si>
    <t xml:space="preserve">Единиц </t>
  </si>
  <si>
    <t xml:space="preserve">Увеличение доли обучайющихся, систематически занимающегося физической культурой и спортом, в общей численности </t>
  </si>
  <si>
    <t>Увеличение доли населения, систематически занимающегося физической культурой и спортом, в общей численности населения</t>
  </si>
  <si>
    <t>2018 год</t>
  </si>
  <si>
    <t>2022 год</t>
  </si>
  <si>
    <t>с учетом дополнительных ресурсов</t>
  </si>
  <si>
    <t>без учета дополнительных ресурсов</t>
  </si>
  <si>
    <t>первый год планового периода (2018)</t>
  </si>
  <si>
    <t>второй год планового периода (2019)</t>
  </si>
  <si>
    <t>пятый год планового периода (2022)</t>
  </si>
  <si>
    <t>четвертый год планового периода (2021)</t>
  </si>
  <si>
    <t>третий год планового периода (2020)</t>
  </si>
  <si>
    <t>х</t>
  </si>
  <si>
    <t xml:space="preserve">Мероприятие 1.3
Укрепление материально- технической базы </t>
  </si>
  <si>
    <t>Мероприятие 1.4
Обеспечение доступной среды, в том числе повышение уровня доступности для людей с ограниченными возможностями</t>
  </si>
  <si>
    <t>Мероприятие 2.1
Реконструкция МБУ СШ «Гранит»</t>
  </si>
  <si>
    <t>Мероприятие 2.2
Реконструкция МБУ СШ «Вертикаль»</t>
  </si>
  <si>
    <t>Мероприятие 2.4
Проведение сертификации в системе добровольной сертификации в области физической культуры и спорта</t>
  </si>
  <si>
    <t>Мероприятие 2.5
Установка многофункциональных спортивных площадок</t>
  </si>
  <si>
    <t>Мероприятие 3 Развитие 
массового спорта</t>
  </si>
  <si>
    <t>Первый год планового периода (2018)</t>
  </si>
  <si>
    <t>Второй год планового периода (2019)</t>
  </si>
  <si>
    <t>Третий год планового периода (2020)</t>
  </si>
  <si>
    <t>Четвёртый год планового периода (2021)</t>
  </si>
  <si>
    <r>
      <t>Отчетный финансовый год (201</t>
    </r>
    <r>
      <rPr>
        <sz val="11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)</t>
    </r>
  </si>
  <si>
    <t>Пятый год планового периода (2022)</t>
  </si>
  <si>
    <t xml:space="preserve">Ответственный исполнитель, соисполнитель/ГРБС*мероприятия, отдельного мероприятия </t>
  </si>
  <si>
    <t>Очередной финансовый год (2017)</t>
  </si>
  <si>
    <t>Мероприятие 2.3
Реконструкция МБУ СШ «Лотос», в т.ч. изготовление ПСД</t>
  </si>
  <si>
    <t xml:space="preserve">Мероприятие 1.3
Укрепление материально-технической базы  
</t>
  </si>
  <si>
    <t>Мероприятие 2.1
Реконструкция МБУ СШ "Гранит"</t>
  </si>
  <si>
    <t xml:space="preserve">Мероприятие 2.2
Реконструкция МБУ СШ "Вертикаль" 
</t>
  </si>
  <si>
    <t xml:space="preserve">Мероприятие 2.3
Реконструкция МБУ  СШ "Лотос" , в т. ч. изготовление ПСД
</t>
  </si>
  <si>
    <t>Мероприятие 3.3
Приобретение спортивного инвентаря, оборудования и спортивных транспортных средств</t>
  </si>
  <si>
    <t>Мероприятие 3.4 Внедрение Всероссийского физкультурно-спортивного комплекса ГТО</t>
  </si>
  <si>
    <t>Мероприятие 3.5
Обеспечение профессиональной подготовки, переподготовки и повышение квалификации тренеров по видам спорта</t>
  </si>
  <si>
    <t>Мероприятие 3.4
Внедрение Всероссийского физкультурно-спортивного комплекса ГТО</t>
  </si>
  <si>
    <t xml:space="preserve">Мероприятие 3.5
Обеспечение профессиональной подготовки, переподготовки и повышение квалификации тренеров по видам спорта
</t>
  </si>
  <si>
    <t>Мероприятие 3 Развитие
массового спорта</t>
  </si>
  <si>
    <t xml:space="preserve">Мероприятие 2.4
Проведение сертификации в системе добровольной сертификации в области физической культуры и спорта
</t>
  </si>
  <si>
    <t xml:space="preserve">Мероприятие 2.5
Установка многофункциональных спортивных площадок
</t>
  </si>
  <si>
    <t xml:space="preserve">Мероприятие 2.1
Реконструкция МБУ СШ "Гранит" </t>
  </si>
  <si>
    <t xml:space="preserve">Мероприятие 2.2
Реконструкция МБУ СШ "Вертикаль" </t>
  </si>
  <si>
    <t>Мероприятие 2.3
Реконструкция МБУ СШ "Лотос" , в т. ч. изготовление ПСД</t>
  </si>
  <si>
    <t>Мероприятие 3.3 Приобретение спортивного инвентаря, оборудования и спортивных транспортных средств</t>
  </si>
  <si>
    <t>Объем финансирования на текущий финансовый год (2017)
(тыс. руб.)</t>
  </si>
  <si>
    <t>2</t>
  </si>
  <si>
    <t>Мероприятие 3                            Развитие
массового спорта</t>
  </si>
  <si>
    <t>Исполнитель: Управление культуры, спорта и молодежной политики администрации Дальнегорского городского округа, соисполнители: МБУ СШ "Гранит" г.Дальнегорска, МБУ СШ "Вертикаль" г.Дальнегорска,  МБУ СШ "Лотос" г.Дальнегорска.</t>
  </si>
  <si>
    <t>МБУ СШ "Лотос" г.Дальнегорска</t>
  </si>
  <si>
    <t>МБУ СШ "Гранит" г.Дальнегорска</t>
  </si>
  <si>
    <t>МБУ СШ "Вертикаль" г.Дальнегорска</t>
  </si>
  <si>
    <t xml:space="preserve"> Индикаторы</t>
  </si>
  <si>
    <t>Сведения об индикаторах и показателях  муниципальной программы
"Развитие физической культуры и спорта Дальнегорского городского округа" на 2018 – 2022 годы</t>
  </si>
  <si>
    <t>Обобщенная характеристика реализуемых в составе муниципальной программы подпрограмм и отдельных мероприятий
"Развитие физической культуры и спорта Дальнегорского городского округа" на 2018 – 2022 годы</t>
  </si>
  <si>
    <t>Подпрограмма "Развитие детско-юношеского спорта на территории Дальнегорского городского округа" на 2018-2022 годы</t>
  </si>
  <si>
    <t>Оценка применения мер государственного регулирования в сфере реализации муниципальной программы
"Развитие физической культуры и спорта Дальнегорского городского округа" на 2018 – 2022 годы</t>
  </si>
  <si>
    <t>Сведения об основных мерах правового регулирования в сфере реализации муниципальной программы
"Развитие физической культуры и спорта Дальнегорского городского округа" на 2018 – 2022 годы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</si>
  <si>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 "Развитие физической культуры и спорта Дальнегорского городского округа" на 2018 – 2022 годы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</si>
  <si>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"Развитие физической культуры и спорта Дальнегорского городского округа" на 2018 – 2022 годы</t>
  </si>
  <si>
    <t>Программа "Развитие физической культуры и спорта Дальнегорского городского округа" на 2018 – 2022 годы</t>
  </si>
  <si>
    <t>План реализации муниципальной программы на очередной финансовый год и плановый период
"Развитие физической культуры и спорта Дальнегорского городского округа" на 2018 – 2022 годы</t>
  </si>
  <si>
    <t>Увеличение количества граждан, выполнивших нормативы комплекса ГТО</t>
  </si>
  <si>
    <t>Повышение уровень обеспеченности населения спортивным инвентарем, оборудованием и транспортным средством</t>
  </si>
  <si>
    <t xml:space="preserve">Мероприятие 1.3
Укрепление материально-технической базы </t>
  </si>
  <si>
    <t>Мероприятие 3.2
Участие в соревнованиях, турнирах различного уровня, в том числе оплата проезда, проживания и суточных</t>
  </si>
  <si>
    <t>Мероприятие 3.1
Организация проведения городских спортивно-массовых мероприятий на территории Дальнегорского городского округа</t>
  </si>
  <si>
    <t>Мероприятие 3.3
Приобретение спортивного инвентаря, оборудования и спортивных транспортных средств, в т.ч. наградной атрибутики</t>
  </si>
  <si>
    <t>Мероприятие 1 Обеспечение деятельности муниципальных учреждений физической культуры и спорта Дальнегорского городского округа</t>
  </si>
  <si>
    <t>Увеличение количества занятых призовых мест учащимися спортивных школ на  соревнованиях различного уровня</t>
  </si>
  <si>
    <t xml:space="preserve"> Показатели</t>
  </si>
  <si>
    <t>Возможность повышения профессионального мастерства, накопление методического опыта</t>
  </si>
  <si>
    <t xml:space="preserve">Мероприятие 1 Обеспечение деятельности муниципальных учреждений физической культуры и спорта Дальнегорского городского округа
</t>
  </si>
  <si>
    <t xml:space="preserve">Подпрограмма 
Подпрограмма "Развитие детско-юношеского спорта на территории Дальнегорского городского округа" на 2018-2022 годы
</t>
  </si>
  <si>
    <t>Мероприятие 3.1
Организация проведения городских спортивно-массовых  мероприятий на территории Дальнегорского городского округа</t>
  </si>
  <si>
    <t>000 09 0 00 00000 000</t>
  </si>
  <si>
    <t>000 09 1 00 00000 000</t>
  </si>
  <si>
    <t xml:space="preserve"> 000 09 1 01 00000 000</t>
  </si>
  <si>
    <t xml:space="preserve"> 000 09 9 00 00000 000</t>
  </si>
  <si>
    <t>966 09 9 00 41030 400</t>
  </si>
  <si>
    <t>966 09 9 00 23400 000</t>
  </si>
  <si>
    <t>966 09 9 00 23400 200</t>
  </si>
  <si>
    <t>Очередной финансовый год 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</si>
  <si>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</si>
  <si>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</si>
  <si>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</si>
  <si>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Четвертый год планового периода (2022)</t>
  </si>
  <si>
    <t>Объем финансирования на очередной финансовый год (2018), (тыс. руб.)</t>
  </si>
  <si>
    <t>первый год планового периода (2019), тыс. руб.</t>
  </si>
  <si>
    <t xml:space="preserve">второй год планового периода (2020), тыс. руб. </t>
  </si>
  <si>
    <t xml:space="preserve">третий год планового периода (2021), тыс. руб. </t>
  </si>
  <si>
    <t>четвертый год планового периода (2022), тыс. руб.</t>
  </si>
  <si>
    <t>966 09 1 01 80590 600</t>
  </si>
  <si>
    <t>966 09 9 00 80590 600</t>
  </si>
  <si>
    <t xml:space="preserve">Обеспечение выполнения ежегодного календарного плана физкультурных и спортивных мероприятий организация и проведение 31 спортивных мероприятий
</t>
  </si>
  <si>
    <t>Распространение норм и установок здорового образа жизни, толерантного сознания и законопослушного поведения Участие в 14 соревнованиях, турнирах различного уровня</t>
  </si>
  <si>
    <t>Муниципальная программа "Развитие физической культуры и спорта Дальнегорского городского округа" на 2018 – 2022 годы</t>
  </si>
  <si>
    <t>Мероприятие 1.6     Обеспечение пожарной безопасности</t>
  </si>
  <si>
    <t>Мероприятие 1.7    Обеспечение общественного порядка, в том числе защита от проявлений терроризма и экстремизма</t>
  </si>
  <si>
    <t>Мероприятие 1.8  Ремонт объектов спорта Дальнегорского городского округа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</si>
  <si>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Капитальный ремонт системы вентиляции муниципального бюджетного учреждения «Спортивная школа «Лотос» г. Дальнегорска</t>
  </si>
  <si>
    <t>Мероприятие 1.6
Обеспечение пожарной безопасности</t>
  </si>
  <si>
    <t>Мероприятие 1.7
Обеспечение общественного порядка, в том числе защита от проявлений терроризма и экстремизма</t>
  </si>
  <si>
    <t>Мероприятие 1.8
Ремонт объектов  спорта Дальнегорского городского округа</t>
  </si>
  <si>
    <t xml:space="preserve"> Приобретение нового спортивного инвентаря и оборудования, соответствующего современным стандартам, спобобствует укреплению здоровья подрастающего поколения,  вовлечению детей и молодежи в занятия физической культурой и спортом. </t>
  </si>
  <si>
    <t>Достижение наивысших результатов на этапах спортивной подготовки</t>
  </si>
  <si>
    <t xml:space="preserve">               Приложение № 7
к  муниципальной программе "Развитие физической культуры и спорта Дальнегорского городского округа" на 2018 – 2022 годы</t>
  </si>
  <si>
    <t xml:space="preserve">                  Приложение № 1
к  муниципальной программе "Развитие              
физической культуры и спорта Дальнегорского городского округа"
на 2018 – 2022 годы</t>
  </si>
  <si>
    <t xml:space="preserve">                Приложение № 2
к  муниципальной программе"Развитие физической культуры и спорта Дальнегорского городского округа" на 2018 – 2022 годы</t>
  </si>
  <si>
    <t xml:space="preserve">                   Приложение № 3
к  муниципальной программе "Развитие физической культуры и спорта Дальнегорского городского округа" на 2018 – 2022 годы</t>
  </si>
  <si>
    <t xml:space="preserve">                 Приложение № 4
к  муниципальной программе "Развитие физической культуры и спорта Дальнегорского городского округа" на 2018 – 2022 годы</t>
  </si>
  <si>
    <t xml:space="preserve">                          Приложение № 5
к  муниципальной программе "Развитие физической культуры и спорта Дальнегорского городского округа" на 2018 – 2022 годы</t>
  </si>
  <si>
    <t xml:space="preserve">                                    </t>
  </si>
  <si>
    <t xml:space="preserve">                           Приложение № 6
к  муниципальной программе"Развитие физической                     культуры и спорта Дальнегорского городского округа" на 2018 – 2022 годы</t>
  </si>
  <si>
    <t>Проведение занятий физкультурно-спортивной направленности по месту проживания граждан, (количество занятий):                                        МБУ СШ "Вертикаль" с 5538 ед. в 2017 г. до 5377 ед. в 2022 г.                                                          МБУ СШ "Гранит" с 4412 ед. в 2017 г. до 5178 ед. в 2022 г.                                                             МБУ СШ "Лотос" с 6342 ед. в 2017 г. до 6400 ед. в 2022 г.</t>
  </si>
  <si>
    <r>
      <t xml:space="preserve">Увеличение количества занятых призовых мест учащимися спортивных школ на  соревнованиях различного уровня с </t>
    </r>
    <r>
      <rPr>
        <sz val="12"/>
        <rFont val="Times New Roman"/>
        <family val="1"/>
        <charset val="204"/>
      </rPr>
      <t>1783</t>
    </r>
    <r>
      <rPr>
        <sz val="12"/>
        <color theme="1"/>
        <rFont val="Times New Roman"/>
        <family val="1"/>
        <charset val="204"/>
      </rPr>
      <t xml:space="preserve"> ед. в 2017 г. до 1788 ед. в 2022 г., увеличение доли обучающихся, имеющих спортивные разряды (от общей численности обучающихся в спортивной школе) от </t>
    </r>
    <r>
      <rPr>
        <sz val="12"/>
        <rFont val="Times New Roman"/>
        <family val="1"/>
        <charset val="204"/>
      </rPr>
      <t>35,10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% в 2017 г. до 35,60 % в 2022 г.,улучшение спортивных результатов учащихся, повышение масторства спортсменов, популяризация здорового образа жизни</t>
    </r>
  </si>
  <si>
    <t>Увеличение доли обучайющихся, систематически занимающегося физической культурой и спортом, в общей численности с 59,11 % в 2017 г. до 59,48 % в 2022 г., увеличение доли населения, систематически занимающегося физической культурой и спортом, в общей численности населения с 19,20 % в 2017 г. до 19,54 % в 2022 г.</t>
  </si>
  <si>
    <t>отчетный финансовый год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</si>
</sst>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8" fillId="0" borderId="3" xfId="0" applyFont="1" applyFill="1" applyBorder="1" applyAlignment="1">
      <alignment horizontal="left"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9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Layout" zoomScale="70" zoomScaleNormal="70" zoomScalePageLayoutView="70" workbookViewId="0">
      <selection activeCell="R6" sqref="R6:S6"/>
    </sheetView>
  </sheetViews>
  <sheetFormatPr defaultRowHeight="15" x14ac:dyDescent="0.25"/>
  <cols>
    <col min="1" max="1" width="4.7109375" style="1" customWidth="1"/>
    <col min="2" max="2" width="40.42578125" style="1" customWidth="1"/>
    <col min="3" max="3" width="9" style="1" customWidth="1"/>
    <col min="4" max="4" width="10.28515625" style="75" customWidth="1"/>
    <col min="5" max="5" width="10.140625" style="1" customWidth="1"/>
    <col min="6" max="6" width="10.7109375" style="158" customWidth="1"/>
    <col min="7" max="7" width="11" style="47" customWidth="1"/>
    <col min="8" max="8" width="10.28515625" style="1" customWidth="1"/>
    <col min="9" max="9" width="10.28515625" style="75" customWidth="1"/>
    <col min="10" max="10" width="11.140625" style="1" customWidth="1"/>
    <col min="11" max="13" width="11.140625" style="75" customWidth="1"/>
    <col min="14" max="14" width="12.140625" style="1" customWidth="1"/>
    <col min="15" max="16384" width="9.140625" style="1"/>
  </cols>
  <sheetData>
    <row r="1" spans="1:15" ht="90" customHeight="1" x14ac:dyDescent="0.3">
      <c r="A1" s="5"/>
      <c r="B1" s="32"/>
      <c r="C1" s="5"/>
      <c r="D1" s="76"/>
      <c r="E1" s="5"/>
      <c r="F1" s="176"/>
      <c r="G1" s="176"/>
      <c r="H1" s="176"/>
      <c r="I1" s="176"/>
      <c r="J1" s="176"/>
      <c r="K1" s="185" t="s">
        <v>196</v>
      </c>
      <c r="L1" s="185"/>
      <c r="M1" s="185"/>
      <c r="N1" s="185"/>
    </row>
    <row r="2" spans="1:15" ht="15" customHeight="1" x14ac:dyDescent="0.25">
      <c r="A2" s="5"/>
      <c r="B2" s="5"/>
      <c r="C2" s="5"/>
      <c r="D2" s="76"/>
      <c r="E2" s="5"/>
      <c r="F2" s="154"/>
      <c r="G2" s="66"/>
      <c r="H2" s="4"/>
      <c r="I2" s="71"/>
      <c r="J2" s="4"/>
      <c r="K2" s="71"/>
      <c r="L2" s="71"/>
      <c r="M2" s="71"/>
    </row>
    <row r="3" spans="1:15" ht="39" customHeight="1" x14ac:dyDescent="0.25">
      <c r="A3" s="186" t="s">
        <v>142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5" ht="15.75" x14ac:dyDescent="0.25">
      <c r="A4" s="5"/>
      <c r="B4" s="5"/>
      <c r="C4" s="5"/>
      <c r="D4" s="76"/>
      <c r="E4" s="5"/>
      <c r="F4" s="155"/>
      <c r="G4" s="67"/>
      <c r="H4" s="5"/>
      <c r="I4" s="76"/>
      <c r="J4" s="5"/>
      <c r="K4" s="76"/>
      <c r="L4" s="76"/>
      <c r="M4" s="76"/>
    </row>
    <row r="5" spans="1:15" ht="24" customHeight="1" x14ac:dyDescent="0.25">
      <c r="A5" s="177" t="s">
        <v>0</v>
      </c>
      <c r="B5" s="177" t="s">
        <v>1</v>
      </c>
      <c r="C5" s="177" t="s">
        <v>2</v>
      </c>
      <c r="D5" s="108"/>
      <c r="E5" s="183"/>
      <c r="F5" s="183"/>
      <c r="G5" s="183"/>
      <c r="H5" s="183"/>
      <c r="I5" s="183"/>
      <c r="J5" s="183"/>
      <c r="K5" s="183"/>
      <c r="L5" s="183"/>
      <c r="M5" s="183"/>
      <c r="N5" s="184"/>
    </row>
    <row r="6" spans="1:15" s="75" customFormat="1" ht="51" customHeight="1" x14ac:dyDescent="0.25">
      <c r="A6" s="177"/>
      <c r="B6" s="177"/>
      <c r="C6" s="177"/>
      <c r="D6" s="180" t="s">
        <v>206</v>
      </c>
      <c r="E6" s="178" t="s">
        <v>96</v>
      </c>
      <c r="F6" s="179"/>
      <c r="G6" s="178" t="s">
        <v>97</v>
      </c>
      <c r="H6" s="179"/>
      <c r="I6" s="178" t="s">
        <v>100</v>
      </c>
      <c r="J6" s="179"/>
      <c r="K6" s="178" t="s">
        <v>99</v>
      </c>
      <c r="L6" s="179"/>
      <c r="M6" s="178" t="s">
        <v>98</v>
      </c>
      <c r="N6" s="179"/>
      <c r="O6" s="81"/>
    </row>
    <row r="7" spans="1:15" ht="87.75" customHeight="1" x14ac:dyDescent="0.25">
      <c r="A7" s="177"/>
      <c r="B7" s="177"/>
      <c r="C7" s="177"/>
      <c r="D7" s="181"/>
      <c r="E7" s="3" t="s">
        <v>94</v>
      </c>
      <c r="F7" s="30" t="s">
        <v>95</v>
      </c>
      <c r="G7" s="3" t="s">
        <v>94</v>
      </c>
      <c r="H7" s="72" t="s">
        <v>95</v>
      </c>
      <c r="I7" s="3" t="s">
        <v>94</v>
      </c>
      <c r="J7" s="74" t="s">
        <v>95</v>
      </c>
      <c r="K7" s="83" t="s">
        <v>94</v>
      </c>
      <c r="L7" s="74" t="s">
        <v>95</v>
      </c>
      <c r="M7" s="83" t="s">
        <v>94</v>
      </c>
      <c r="N7" s="74" t="s">
        <v>95</v>
      </c>
    </row>
    <row r="8" spans="1:15" ht="15.75" x14ac:dyDescent="0.25">
      <c r="A8" s="74">
        <v>1</v>
      </c>
      <c r="B8" s="74">
        <v>2</v>
      </c>
      <c r="C8" s="118">
        <v>3</v>
      </c>
      <c r="D8" s="118">
        <v>4</v>
      </c>
      <c r="E8" s="118">
        <v>7</v>
      </c>
      <c r="F8" s="156">
        <v>8</v>
      </c>
      <c r="G8" s="118">
        <v>9</v>
      </c>
      <c r="H8" s="118">
        <v>10</v>
      </c>
      <c r="I8" s="84">
        <v>11</v>
      </c>
      <c r="J8" s="121">
        <v>12</v>
      </c>
      <c r="K8" s="121">
        <v>13</v>
      </c>
      <c r="L8" s="121">
        <v>14</v>
      </c>
      <c r="M8" s="121">
        <v>15</v>
      </c>
      <c r="N8" s="119">
        <v>16</v>
      </c>
      <c r="O8" s="81"/>
    </row>
    <row r="9" spans="1:15" ht="25.5" customHeight="1" x14ac:dyDescent="0.25">
      <c r="A9" s="182" t="s">
        <v>185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4"/>
    </row>
    <row r="10" spans="1:15" s="69" customFormat="1" ht="51" customHeight="1" x14ac:dyDescent="0.25">
      <c r="A10" s="187" t="s">
        <v>141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/>
    </row>
    <row r="11" spans="1:15" ht="93" customHeight="1" x14ac:dyDescent="0.25">
      <c r="A11" s="92">
        <v>1</v>
      </c>
      <c r="B11" s="88" t="s">
        <v>87</v>
      </c>
      <c r="C11" s="170" t="s">
        <v>4</v>
      </c>
      <c r="D11" s="170">
        <v>85</v>
      </c>
      <c r="E11" s="171" t="s">
        <v>101</v>
      </c>
      <c r="F11" s="171">
        <v>85</v>
      </c>
      <c r="G11" s="171" t="s">
        <v>101</v>
      </c>
      <c r="H11" s="171">
        <v>86</v>
      </c>
      <c r="I11" s="172" t="s">
        <v>101</v>
      </c>
      <c r="J11" s="173">
        <v>87</v>
      </c>
      <c r="K11" s="173" t="s">
        <v>101</v>
      </c>
      <c r="L11" s="173">
        <v>88</v>
      </c>
      <c r="M11" s="173" t="s">
        <v>101</v>
      </c>
      <c r="N11" s="173">
        <v>89</v>
      </c>
      <c r="O11" s="82"/>
    </row>
    <row r="12" spans="1:15" s="69" customFormat="1" ht="22.5" customHeight="1" x14ac:dyDescent="0.25">
      <c r="A12" s="191" t="s">
        <v>159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/>
    </row>
    <row r="13" spans="1:15" ht="72" customHeight="1" x14ac:dyDescent="0.25">
      <c r="A13" s="90">
        <v>1</v>
      </c>
      <c r="B13" s="85" t="s">
        <v>91</v>
      </c>
      <c r="C13" s="86" t="s">
        <v>4</v>
      </c>
      <c r="D13" s="86">
        <v>19.2</v>
      </c>
      <c r="E13" s="120" t="s">
        <v>101</v>
      </c>
      <c r="F13" s="89">
        <v>19.22</v>
      </c>
      <c r="G13" s="88" t="s">
        <v>101</v>
      </c>
      <c r="H13" s="85">
        <v>19.3</v>
      </c>
      <c r="I13" s="85" t="s">
        <v>101</v>
      </c>
      <c r="J13" s="85">
        <v>19.38</v>
      </c>
      <c r="K13" s="85" t="s">
        <v>101</v>
      </c>
      <c r="L13" s="85">
        <v>19.46</v>
      </c>
      <c r="M13" s="85" t="s">
        <v>101</v>
      </c>
      <c r="N13" s="85">
        <v>19.54</v>
      </c>
    </row>
    <row r="14" spans="1:15" ht="75" customHeight="1" x14ac:dyDescent="0.25">
      <c r="A14" s="68">
        <v>2</v>
      </c>
      <c r="B14" s="74" t="s">
        <v>90</v>
      </c>
      <c r="C14" s="91" t="s">
        <v>4</v>
      </c>
      <c r="D14" s="91">
        <v>59.11</v>
      </c>
      <c r="E14" s="123" t="s">
        <v>101</v>
      </c>
      <c r="F14" s="35">
        <v>59.19</v>
      </c>
      <c r="G14" s="124" t="s">
        <v>101</v>
      </c>
      <c r="H14" s="125">
        <v>59.26</v>
      </c>
      <c r="I14" s="77" t="s">
        <v>101</v>
      </c>
      <c r="J14" s="77">
        <v>59.33</v>
      </c>
      <c r="K14" s="77" t="s">
        <v>101</v>
      </c>
      <c r="L14" s="77">
        <v>59.41</v>
      </c>
      <c r="M14" s="77" t="s">
        <v>101</v>
      </c>
      <c r="N14" s="77">
        <v>59.48</v>
      </c>
    </row>
    <row r="15" spans="1:15" ht="18.75" customHeight="1" x14ac:dyDescent="0.25">
      <c r="A15" s="182" t="s">
        <v>144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</row>
    <row r="16" spans="1:15" s="69" customFormat="1" ht="18.75" customHeight="1" x14ac:dyDescent="0.25">
      <c r="A16" s="194" t="s">
        <v>141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</row>
    <row r="17" spans="1:14" s="65" customFormat="1" ht="77.25" customHeight="1" x14ac:dyDescent="0.25">
      <c r="A17" s="92">
        <v>1</v>
      </c>
      <c r="B17" s="88" t="s">
        <v>87</v>
      </c>
      <c r="C17" s="170" t="s">
        <v>4</v>
      </c>
      <c r="D17" s="170">
        <v>85</v>
      </c>
      <c r="E17" s="171" t="s">
        <v>101</v>
      </c>
      <c r="F17" s="171">
        <v>85</v>
      </c>
      <c r="G17" s="171" t="s">
        <v>101</v>
      </c>
      <c r="H17" s="171">
        <v>86</v>
      </c>
      <c r="I17" s="172" t="s">
        <v>101</v>
      </c>
      <c r="J17" s="174">
        <v>87</v>
      </c>
      <c r="K17" s="174" t="s">
        <v>101</v>
      </c>
      <c r="L17" s="174">
        <v>88</v>
      </c>
      <c r="M17" s="174" t="s">
        <v>101</v>
      </c>
      <c r="N17" s="174">
        <v>89</v>
      </c>
    </row>
    <row r="18" spans="1:14" s="69" customFormat="1" ht="22.5" customHeight="1" x14ac:dyDescent="0.25">
      <c r="A18" s="191" t="s">
        <v>159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3"/>
    </row>
    <row r="19" spans="1:14" s="31" customFormat="1" ht="69" customHeight="1" x14ac:dyDescent="0.25">
      <c r="A19" s="93">
        <v>1</v>
      </c>
      <c r="B19" s="93" t="s">
        <v>158</v>
      </c>
      <c r="C19" s="87" t="s">
        <v>89</v>
      </c>
      <c r="D19" s="169">
        <v>1783</v>
      </c>
      <c r="E19" s="169" t="s">
        <v>101</v>
      </c>
      <c r="F19" s="169">
        <v>1784</v>
      </c>
      <c r="G19" s="169" t="s">
        <v>101</v>
      </c>
      <c r="H19" s="169">
        <v>1785</v>
      </c>
      <c r="I19" s="169" t="s">
        <v>101</v>
      </c>
      <c r="J19" s="169">
        <v>1786</v>
      </c>
      <c r="K19" s="171" t="s">
        <v>101</v>
      </c>
      <c r="L19" s="171">
        <v>1787</v>
      </c>
      <c r="M19" s="171" t="s">
        <v>101</v>
      </c>
      <c r="N19" s="98">
        <v>1788</v>
      </c>
    </row>
    <row r="20" spans="1:14" s="31" customFormat="1" ht="72" customHeight="1" x14ac:dyDescent="0.25">
      <c r="A20" s="29">
        <v>2</v>
      </c>
      <c r="B20" s="29" t="s">
        <v>88</v>
      </c>
      <c r="C20" s="30" t="s">
        <v>4</v>
      </c>
      <c r="D20" s="30">
        <v>35.1</v>
      </c>
      <c r="E20" s="33" t="s">
        <v>101</v>
      </c>
      <c r="F20" s="157">
        <v>35.200000000000003</v>
      </c>
      <c r="G20" s="33" t="s">
        <v>101</v>
      </c>
      <c r="H20" s="33">
        <v>35.299999999999997</v>
      </c>
      <c r="I20" s="33" t="s">
        <v>101</v>
      </c>
      <c r="J20" s="94">
        <v>35.4</v>
      </c>
      <c r="K20" s="95" t="s">
        <v>101</v>
      </c>
      <c r="L20" s="96">
        <v>35.5</v>
      </c>
      <c r="M20" s="97" t="s">
        <v>101</v>
      </c>
      <c r="N20" s="14">
        <v>35.6</v>
      </c>
    </row>
    <row r="23" spans="1:14" ht="45" customHeight="1" x14ac:dyDescent="0.25">
      <c r="B23" s="190"/>
      <c r="C23" s="190"/>
      <c r="D23" s="190"/>
      <c r="E23" s="190"/>
      <c r="F23" s="190"/>
      <c r="G23" s="190"/>
      <c r="H23" s="190"/>
      <c r="I23" s="190"/>
      <c r="J23" s="190"/>
      <c r="K23" s="73"/>
      <c r="L23" s="73"/>
      <c r="M23" s="73"/>
    </row>
  </sheetData>
  <mergeCells count="20">
    <mergeCell ref="A9:N9"/>
    <mergeCell ref="K6:L6"/>
    <mergeCell ref="A10:N10"/>
    <mergeCell ref="B23:J23"/>
    <mergeCell ref="A12:N12"/>
    <mergeCell ref="A15:N15"/>
    <mergeCell ref="A16:N16"/>
    <mergeCell ref="A18:N18"/>
    <mergeCell ref="F1:J1"/>
    <mergeCell ref="A5:A7"/>
    <mergeCell ref="B5:B7"/>
    <mergeCell ref="C5:C7"/>
    <mergeCell ref="E6:F6"/>
    <mergeCell ref="G6:H6"/>
    <mergeCell ref="D6:D7"/>
    <mergeCell ref="I6:J6"/>
    <mergeCell ref="E5:N5"/>
    <mergeCell ref="M6:N6"/>
    <mergeCell ref="K1:N1"/>
    <mergeCell ref="A3:N3"/>
  </mergeCells>
  <pageMargins left="0.82677165354330717" right="0.23622047244094491" top="0.55118110236220474" bottom="0.35433070866141736" header="0.11811023622047245" footer="0.11811023622047245"/>
  <pageSetup paperSize="9" scale="55" firstPageNumber="12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="85" zoomScaleNormal="70" zoomScalePageLayoutView="85" workbookViewId="0">
      <selection activeCell="F1" sqref="F1"/>
    </sheetView>
  </sheetViews>
  <sheetFormatPr defaultRowHeight="15" x14ac:dyDescent="0.25"/>
  <cols>
    <col min="1" max="1" width="4.42578125" style="1" customWidth="1"/>
    <col min="2" max="2" width="20.42578125" style="1" customWidth="1"/>
    <col min="3" max="3" width="16.85546875" style="1" customWidth="1"/>
    <col min="4" max="4" width="22" style="1" customWidth="1"/>
    <col min="5" max="5" width="23.7109375" style="1" customWidth="1"/>
    <col min="6" max="6" width="45.140625" style="1" customWidth="1"/>
    <col min="7" max="7" width="27.5703125" style="1" customWidth="1"/>
    <col min="8" max="16384" width="9.140625" style="1"/>
  </cols>
  <sheetData>
    <row r="1" spans="1:6" ht="90" customHeight="1" x14ac:dyDescent="0.25">
      <c r="A1" s="5"/>
      <c r="B1" s="5"/>
      <c r="C1" s="5"/>
      <c r="D1" s="5"/>
      <c r="E1" s="5"/>
      <c r="F1" s="122" t="s">
        <v>197</v>
      </c>
    </row>
    <row r="2" spans="1:6" ht="10.5" customHeight="1" x14ac:dyDescent="0.25">
      <c r="A2" s="5"/>
      <c r="B2" s="5"/>
      <c r="C2" s="5"/>
      <c r="D2" s="5"/>
      <c r="E2" s="5"/>
      <c r="F2" s="5"/>
    </row>
    <row r="3" spans="1:6" ht="38.25" customHeight="1" x14ac:dyDescent="0.25">
      <c r="A3" s="186" t="s">
        <v>143</v>
      </c>
      <c r="B3" s="186"/>
      <c r="C3" s="186"/>
      <c r="D3" s="186"/>
      <c r="E3" s="186"/>
      <c r="F3" s="186"/>
    </row>
    <row r="4" spans="1:6" ht="12" customHeight="1" x14ac:dyDescent="0.25">
      <c r="A4" s="5"/>
      <c r="B4" s="5"/>
      <c r="C4" s="5"/>
      <c r="D4" s="5"/>
      <c r="E4" s="5"/>
      <c r="F4" s="5"/>
    </row>
    <row r="5" spans="1:6" ht="21" customHeight="1" x14ac:dyDescent="0.25">
      <c r="A5" s="195" t="s">
        <v>0</v>
      </c>
      <c r="B5" s="196" t="s">
        <v>5</v>
      </c>
      <c r="C5" s="196" t="s">
        <v>6</v>
      </c>
      <c r="D5" s="196" t="s">
        <v>7</v>
      </c>
      <c r="E5" s="196"/>
      <c r="F5" s="196"/>
    </row>
    <row r="6" spans="1:6" ht="115.5" customHeight="1" x14ac:dyDescent="0.25">
      <c r="A6" s="195"/>
      <c r="B6" s="196"/>
      <c r="C6" s="196"/>
      <c r="D6" s="160" t="s">
        <v>12</v>
      </c>
      <c r="E6" s="160" t="s">
        <v>13</v>
      </c>
      <c r="F6" s="160" t="s">
        <v>8</v>
      </c>
    </row>
    <row r="7" spans="1:6" ht="15.75" x14ac:dyDescent="0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</row>
    <row r="8" spans="1:6" ht="20.25" customHeight="1" x14ac:dyDescent="0.25">
      <c r="A8" s="195" t="s">
        <v>144</v>
      </c>
      <c r="B8" s="195"/>
      <c r="C8" s="195"/>
      <c r="D8" s="195"/>
      <c r="E8" s="195"/>
      <c r="F8" s="195"/>
    </row>
    <row r="9" spans="1:6" s="79" customFormat="1" ht="152.25" customHeight="1" x14ac:dyDescent="0.25">
      <c r="A9" s="159">
        <v>1</v>
      </c>
      <c r="B9" s="138" t="s">
        <v>157</v>
      </c>
      <c r="C9" s="164" t="s">
        <v>9</v>
      </c>
      <c r="D9" s="159" t="s">
        <v>92</v>
      </c>
      <c r="E9" s="159" t="s">
        <v>93</v>
      </c>
      <c r="F9" s="162" t="s">
        <v>71</v>
      </c>
    </row>
    <row r="10" spans="1:6" ht="163.5" customHeight="1" x14ac:dyDescent="0.25">
      <c r="A10" s="161" t="s">
        <v>135</v>
      </c>
      <c r="B10" s="162" t="s">
        <v>52</v>
      </c>
      <c r="C10" s="204" t="s">
        <v>9</v>
      </c>
      <c r="D10" s="159" t="s">
        <v>92</v>
      </c>
      <c r="E10" s="159" t="s">
        <v>93</v>
      </c>
      <c r="F10" s="99" t="s">
        <v>203</v>
      </c>
    </row>
    <row r="11" spans="1:6" s="135" customFormat="1" ht="199.5" customHeight="1" x14ac:dyDescent="0.25">
      <c r="A11" s="161" t="s">
        <v>44</v>
      </c>
      <c r="B11" s="146" t="s">
        <v>53</v>
      </c>
      <c r="C11" s="206"/>
      <c r="D11" s="159" t="s">
        <v>92</v>
      </c>
      <c r="E11" s="159" t="s">
        <v>93</v>
      </c>
      <c r="F11" s="99" t="s">
        <v>204</v>
      </c>
    </row>
    <row r="12" spans="1:6" ht="116.25" customHeight="1" x14ac:dyDescent="0.25">
      <c r="A12" s="161" t="s">
        <v>45</v>
      </c>
      <c r="B12" s="99" t="s">
        <v>102</v>
      </c>
      <c r="C12" s="206"/>
      <c r="D12" s="159" t="s">
        <v>92</v>
      </c>
      <c r="E12" s="159" t="s">
        <v>93</v>
      </c>
      <c r="F12" s="99" t="s">
        <v>193</v>
      </c>
    </row>
    <row r="13" spans="1:6" s="135" customFormat="1" ht="198" customHeight="1" x14ac:dyDescent="0.25">
      <c r="A13" s="161" t="s">
        <v>54</v>
      </c>
      <c r="B13" s="146" t="s">
        <v>76</v>
      </c>
      <c r="C13" s="206"/>
      <c r="D13" s="159" t="s">
        <v>92</v>
      </c>
      <c r="E13" s="159" t="s">
        <v>93</v>
      </c>
      <c r="F13" s="163" t="s">
        <v>14</v>
      </c>
    </row>
    <row r="14" spans="1:6" s="135" customFormat="1" ht="72" customHeight="1" x14ac:dyDescent="0.25">
      <c r="A14" s="161" t="s">
        <v>55</v>
      </c>
      <c r="B14" s="146" t="s">
        <v>80</v>
      </c>
      <c r="C14" s="206"/>
      <c r="D14" s="159" t="s">
        <v>92</v>
      </c>
      <c r="E14" s="159" t="s">
        <v>93</v>
      </c>
      <c r="F14" s="175" t="s">
        <v>194</v>
      </c>
    </row>
    <row r="15" spans="1:6" s="62" customFormat="1" ht="67.5" customHeight="1" x14ac:dyDescent="0.25">
      <c r="A15" s="161" t="s">
        <v>56</v>
      </c>
      <c r="B15" s="21" t="s">
        <v>186</v>
      </c>
      <c r="C15" s="206"/>
      <c r="D15" s="160" t="s">
        <v>92</v>
      </c>
      <c r="E15" s="160" t="s">
        <v>93</v>
      </c>
      <c r="F15" s="99" t="s">
        <v>85</v>
      </c>
    </row>
    <row r="16" spans="1:6" s="62" customFormat="1" ht="138" customHeight="1" x14ac:dyDescent="0.25">
      <c r="A16" s="161" t="s">
        <v>57</v>
      </c>
      <c r="B16" s="21" t="s">
        <v>187</v>
      </c>
      <c r="C16" s="206"/>
      <c r="D16" s="160" t="s">
        <v>92</v>
      </c>
      <c r="E16" s="160" t="s">
        <v>93</v>
      </c>
      <c r="F16" s="166" t="s">
        <v>86</v>
      </c>
    </row>
    <row r="17" spans="1:6" s="62" customFormat="1" ht="150" customHeight="1" x14ac:dyDescent="0.25">
      <c r="A17" s="161" t="s">
        <v>58</v>
      </c>
      <c r="B17" s="25" t="s">
        <v>188</v>
      </c>
      <c r="C17" s="168"/>
      <c r="D17" s="159" t="s">
        <v>92</v>
      </c>
      <c r="E17" s="159" t="s">
        <v>93</v>
      </c>
      <c r="F17" s="99" t="s">
        <v>189</v>
      </c>
    </row>
    <row r="18" spans="1:6" ht="18.75" customHeight="1" x14ac:dyDescent="0.25">
      <c r="A18" s="195" t="s">
        <v>11</v>
      </c>
      <c r="B18" s="200"/>
      <c r="C18" s="200"/>
      <c r="D18" s="200"/>
      <c r="E18" s="200"/>
      <c r="F18" s="200"/>
    </row>
    <row r="19" spans="1:6" ht="165" customHeight="1" x14ac:dyDescent="0.25">
      <c r="A19" s="63" t="s">
        <v>59</v>
      </c>
      <c r="B19" s="64" t="s">
        <v>60</v>
      </c>
      <c r="C19" s="201" t="s">
        <v>10</v>
      </c>
      <c r="D19" s="196" t="s">
        <v>92</v>
      </c>
      <c r="E19" s="199" t="s">
        <v>93</v>
      </c>
      <c r="F19" s="207" t="s">
        <v>15</v>
      </c>
    </row>
    <row r="20" spans="1:6" ht="67.5" customHeight="1" x14ac:dyDescent="0.25">
      <c r="A20" s="27" t="s">
        <v>61</v>
      </c>
      <c r="B20" s="99" t="s">
        <v>104</v>
      </c>
      <c r="C20" s="202"/>
      <c r="D20" s="196"/>
      <c r="E20" s="199"/>
      <c r="F20" s="208"/>
    </row>
    <row r="21" spans="1:6" ht="65.25" customHeight="1" x14ac:dyDescent="0.25">
      <c r="A21" s="27" t="s">
        <v>62</v>
      </c>
      <c r="B21" s="99" t="s">
        <v>105</v>
      </c>
      <c r="C21" s="202"/>
      <c r="D21" s="196"/>
      <c r="E21" s="199"/>
      <c r="F21" s="208"/>
    </row>
    <row r="22" spans="1:6" ht="79.5" customHeight="1" x14ac:dyDescent="0.25">
      <c r="A22" s="27" t="s">
        <v>63</v>
      </c>
      <c r="B22" s="99" t="s">
        <v>117</v>
      </c>
      <c r="C22" s="202"/>
      <c r="D22" s="196"/>
      <c r="E22" s="199"/>
      <c r="F22" s="208"/>
    </row>
    <row r="23" spans="1:6" s="135" customFormat="1" ht="154.5" customHeight="1" x14ac:dyDescent="0.25">
      <c r="A23" s="27" t="s">
        <v>64</v>
      </c>
      <c r="B23" s="99" t="s">
        <v>106</v>
      </c>
      <c r="C23" s="202"/>
      <c r="D23" s="160" t="s">
        <v>92</v>
      </c>
      <c r="E23" s="161" t="s">
        <v>93</v>
      </c>
      <c r="F23" s="209"/>
    </row>
    <row r="24" spans="1:6" s="135" customFormat="1" ht="151.5" customHeight="1" x14ac:dyDescent="0.25">
      <c r="A24" s="27" t="s">
        <v>65</v>
      </c>
      <c r="B24" s="99" t="s">
        <v>107</v>
      </c>
      <c r="C24" s="203"/>
      <c r="D24" s="160" t="s">
        <v>92</v>
      </c>
      <c r="E24" s="161" t="s">
        <v>93</v>
      </c>
      <c r="F24" s="261" t="s">
        <v>205</v>
      </c>
    </row>
    <row r="25" spans="1:6" s="23" customFormat="1" ht="51" customHeight="1" x14ac:dyDescent="0.25">
      <c r="A25" s="27" t="s">
        <v>66</v>
      </c>
      <c r="B25" s="162" t="s">
        <v>108</v>
      </c>
      <c r="C25" s="204" t="s">
        <v>9</v>
      </c>
      <c r="D25" s="204" t="s">
        <v>92</v>
      </c>
      <c r="E25" s="204" t="s">
        <v>93</v>
      </c>
      <c r="F25" s="197" t="s">
        <v>183</v>
      </c>
    </row>
    <row r="26" spans="1:6" ht="165.75" customHeight="1" x14ac:dyDescent="0.25">
      <c r="A26" s="27" t="s">
        <v>67</v>
      </c>
      <c r="B26" s="162" t="s">
        <v>155</v>
      </c>
      <c r="C26" s="202"/>
      <c r="D26" s="206"/>
      <c r="E26" s="206"/>
      <c r="F26" s="198"/>
    </row>
    <row r="27" spans="1:6" ht="177.75" customHeight="1" x14ac:dyDescent="0.25">
      <c r="A27" s="27" t="s">
        <v>68</v>
      </c>
      <c r="B27" s="26" t="s">
        <v>154</v>
      </c>
      <c r="C27" s="202"/>
      <c r="D27" s="206"/>
      <c r="E27" s="206"/>
      <c r="F27" s="162" t="s">
        <v>184</v>
      </c>
    </row>
    <row r="28" spans="1:6" s="79" customFormat="1" ht="165" customHeight="1" x14ac:dyDescent="0.25">
      <c r="A28" s="27" t="s">
        <v>69</v>
      </c>
      <c r="B28" s="26" t="s">
        <v>156</v>
      </c>
      <c r="C28" s="202"/>
      <c r="D28" s="206"/>
      <c r="E28" s="206"/>
      <c r="F28" s="21" t="s">
        <v>152</v>
      </c>
    </row>
    <row r="29" spans="1:6" s="70" customFormat="1" ht="99" customHeight="1" x14ac:dyDescent="0.25">
      <c r="A29" s="143" t="s">
        <v>70</v>
      </c>
      <c r="B29" s="144" t="s">
        <v>123</v>
      </c>
      <c r="C29" s="202"/>
      <c r="D29" s="206"/>
      <c r="E29" s="206"/>
      <c r="F29" s="163" t="s">
        <v>151</v>
      </c>
    </row>
    <row r="30" spans="1:6" ht="153.75" customHeight="1" x14ac:dyDescent="0.25">
      <c r="A30" s="165">
        <v>22</v>
      </c>
      <c r="B30" s="145" t="s">
        <v>124</v>
      </c>
      <c r="C30" s="205"/>
      <c r="D30" s="205"/>
      <c r="E30" s="205"/>
      <c r="F30" s="162" t="s">
        <v>160</v>
      </c>
    </row>
    <row r="31" spans="1:6" x14ac:dyDescent="0.25">
      <c r="B31" s="141"/>
    </row>
  </sheetData>
  <mergeCells count="16">
    <mergeCell ref="F25:F26"/>
    <mergeCell ref="A8:F8"/>
    <mergeCell ref="D19:D22"/>
    <mergeCell ref="E19:E22"/>
    <mergeCell ref="A18:F18"/>
    <mergeCell ref="C19:C24"/>
    <mergeCell ref="C25:C30"/>
    <mergeCell ref="D25:D30"/>
    <mergeCell ref="E25:E30"/>
    <mergeCell ref="C10:C16"/>
    <mergeCell ref="F19:F23"/>
    <mergeCell ref="A3:F3"/>
    <mergeCell ref="A5:A6"/>
    <mergeCell ref="B5:B6"/>
    <mergeCell ref="C5:C6"/>
    <mergeCell ref="D5:F5"/>
  </mergeCells>
  <pageMargins left="0.43307086614173229" right="0.23622047244094491" top="0.55118110236220474" bottom="0.35433070866141736" header="0.11811023622047245" footer="0.11811023622047245"/>
  <pageSetup paperSize="9" scale="60" firstPageNumber="13" fitToHeight="0" orientation="portrait" useFirstPageNumber="1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zoomScaleNormal="70" workbookViewId="0">
      <selection activeCell="A3" sqref="A3:G3"/>
    </sheetView>
  </sheetViews>
  <sheetFormatPr defaultRowHeight="15" x14ac:dyDescent="0.25"/>
  <cols>
    <col min="1" max="1" width="6.5703125" style="1" customWidth="1"/>
    <col min="2" max="2" width="36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5"/>
      <c r="B1" s="5"/>
      <c r="C1" s="5"/>
      <c r="D1" s="5"/>
      <c r="E1" s="5"/>
      <c r="F1" s="5"/>
      <c r="G1" s="4" t="s">
        <v>198</v>
      </c>
    </row>
    <row r="2" spans="1:7" ht="10.5" customHeight="1" x14ac:dyDescent="0.25">
      <c r="A2" s="5"/>
      <c r="B2" s="5"/>
      <c r="C2" s="5"/>
      <c r="D2" s="5"/>
      <c r="E2" s="5"/>
      <c r="F2" s="5"/>
      <c r="G2" s="4"/>
    </row>
    <row r="3" spans="1:7" ht="38.25" customHeight="1" x14ac:dyDescent="0.25">
      <c r="A3" s="186" t="s">
        <v>145</v>
      </c>
      <c r="B3" s="186"/>
      <c r="C3" s="186"/>
      <c r="D3" s="186"/>
      <c r="E3" s="186"/>
      <c r="F3" s="186"/>
      <c r="G3" s="186"/>
    </row>
    <row r="4" spans="1:7" ht="12" customHeight="1" x14ac:dyDescent="0.25">
      <c r="A4" s="5"/>
      <c r="B4" s="5"/>
      <c r="C4" s="5"/>
      <c r="D4" s="5"/>
      <c r="E4" s="5"/>
      <c r="F4" s="5"/>
      <c r="G4" s="5"/>
    </row>
    <row r="5" spans="1:7" ht="36" customHeight="1" x14ac:dyDescent="0.25">
      <c r="A5" s="210" t="s">
        <v>0</v>
      </c>
      <c r="B5" s="210" t="s">
        <v>16</v>
      </c>
      <c r="C5" s="210" t="s">
        <v>17</v>
      </c>
      <c r="D5" s="211" t="s">
        <v>19</v>
      </c>
      <c r="E5" s="212"/>
      <c r="F5" s="213"/>
      <c r="G5" s="214" t="s">
        <v>18</v>
      </c>
    </row>
    <row r="6" spans="1:7" ht="63.75" customHeight="1" x14ac:dyDescent="0.25">
      <c r="A6" s="210"/>
      <c r="B6" s="210"/>
      <c r="C6" s="210"/>
      <c r="D6" s="10" t="s">
        <v>22</v>
      </c>
      <c r="E6" s="10" t="s">
        <v>21</v>
      </c>
      <c r="F6" s="10" t="s">
        <v>20</v>
      </c>
      <c r="G6" s="198"/>
    </row>
    <row r="7" spans="1:7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67.25" customHeight="1" x14ac:dyDescent="0.25">
      <c r="A8" s="8" t="s">
        <v>3</v>
      </c>
      <c r="B8" s="6" t="s">
        <v>23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</row>
    <row r="9" spans="1:7" ht="15.75" x14ac:dyDescent="0.25">
      <c r="A9" s="12"/>
      <c r="B9" s="12"/>
      <c r="C9" s="12"/>
      <c r="D9" s="12"/>
      <c r="E9" s="12"/>
      <c r="F9" s="12"/>
      <c r="G9" s="12"/>
    </row>
    <row r="10" spans="1:7" ht="36" customHeight="1" x14ac:dyDescent="0.25">
      <c r="A10" s="176" t="s">
        <v>24</v>
      </c>
      <c r="B10" s="176"/>
      <c r="C10" s="176"/>
      <c r="D10" s="176"/>
      <c r="E10" s="176"/>
      <c r="F10" s="176"/>
      <c r="G10" s="176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82677165354330717" right="3.937007874015748E-2" top="0.74803149606299213" bottom="0.55118110236220474" header="0.11811023622047245" footer="0.11811023622047245"/>
  <pageSetup paperSize="9" scale="90" firstPageNumber="15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0"/>
  <sheetViews>
    <sheetView view="pageLayout" zoomScaleNormal="70" workbookViewId="0">
      <selection activeCell="A3" sqref="A3:E3"/>
    </sheetView>
  </sheetViews>
  <sheetFormatPr defaultRowHeight="15" x14ac:dyDescent="0.25"/>
  <cols>
    <col min="1" max="1" width="6.28515625" style="1" customWidth="1"/>
    <col min="2" max="2" width="35.140625" style="1" customWidth="1"/>
    <col min="3" max="3" width="35.28515625" style="1" customWidth="1"/>
    <col min="4" max="4" width="30.140625" style="111" customWidth="1"/>
    <col min="5" max="5" width="42.140625" style="1" customWidth="1"/>
    <col min="6" max="6" width="27.5703125" style="1" customWidth="1"/>
    <col min="7" max="16384" width="9.140625" style="1"/>
  </cols>
  <sheetData>
    <row r="1" spans="1:5" ht="90" customHeight="1" x14ac:dyDescent="0.25">
      <c r="A1" s="5"/>
      <c r="B1" s="5"/>
      <c r="C1" s="5"/>
      <c r="D1" s="112"/>
      <c r="E1" s="4" t="s">
        <v>199</v>
      </c>
    </row>
    <row r="2" spans="1:5" ht="10.5" customHeight="1" x14ac:dyDescent="0.25">
      <c r="A2" s="5"/>
      <c r="B2" s="5"/>
      <c r="C2" s="5"/>
      <c r="D2" s="112"/>
      <c r="E2" s="4"/>
    </row>
    <row r="3" spans="1:5" ht="38.25" customHeight="1" x14ac:dyDescent="0.25">
      <c r="A3" s="186" t="s">
        <v>146</v>
      </c>
      <c r="B3" s="186"/>
      <c r="C3" s="186"/>
      <c r="D3" s="186"/>
      <c r="E3" s="186"/>
    </row>
    <row r="4" spans="1:5" ht="12" customHeight="1" x14ac:dyDescent="0.25">
      <c r="A4" s="5"/>
      <c r="B4" s="5"/>
      <c r="C4" s="5"/>
      <c r="D4" s="112"/>
      <c r="E4" s="5"/>
    </row>
    <row r="5" spans="1:5" ht="36" customHeight="1" x14ac:dyDescent="0.25">
      <c r="A5" s="210" t="s">
        <v>0</v>
      </c>
      <c r="B5" s="210" t="s">
        <v>26</v>
      </c>
      <c r="C5" s="210" t="s">
        <v>27</v>
      </c>
      <c r="D5" s="214" t="s">
        <v>43</v>
      </c>
      <c r="E5" s="214" t="s">
        <v>28</v>
      </c>
    </row>
    <row r="6" spans="1:5" ht="14.25" customHeight="1" x14ac:dyDescent="0.25">
      <c r="A6" s="210"/>
      <c r="B6" s="210"/>
      <c r="C6" s="210"/>
      <c r="D6" s="218"/>
      <c r="E6" s="198"/>
    </row>
    <row r="7" spans="1:5" ht="15.75" x14ac:dyDescent="0.25">
      <c r="A7" s="13">
        <v>1</v>
      </c>
      <c r="B7" s="7">
        <v>2</v>
      </c>
      <c r="C7" s="7">
        <v>3</v>
      </c>
      <c r="D7" s="110">
        <v>4</v>
      </c>
      <c r="E7" s="7">
        <v>5</v>
      </c>
    </row>
    <row r="8" spans="1:5" ht="21" customHeight="1" x14ac:dyDescent="0.25">
      <c r="A8" s="8" t="s">
        <v>3</v>
      </c>
      <c r="B8" s="215" t="s">
        <v>29</v>
      </c>
      <c r="C8" s="216"/>
      <c r="D8" s="216"/>
      <c r="E8" s="217"/>
    </row>
    <row r="9" spans="1:5" ht="163.5" customHeight="1" x14ac:dyDescent="0.25">
      <c r="A9" s="12"/>
      <c r="B9" s="12"/>
      <c r="C9" s="12"/>
      <c r="D9" s="126"/>
      <c r="E9" s="12"/>
    </row>
    <row r="10" spans="1:5" ht="16.5" customHeight="1" x14ac:dyDescent="0.25">
      <c r="A10" s="4"/>
      <c r="B10" s="4"/>
      <c r="C10" s="4"/>
      <c r="D10" s="109"/>
      <c r="E10" s="4"/>
    </row>
  </sheetData>
  <mergeCells count="7">
    <mergeCell ref="B8:E8"/>
    <mergeCell ref="A3:E3"/>
    <mergeCell ref="A5:A6"/>
    <mergeCell ref="B5:B6"/>
    <mergeCell ref="C5:C6"/>
    <mergeCell ref="E5:E6"/>
    <mergeCell ref="D5:D6"/>
  </mergeCells>
  <pageMargins left="0.82677165354330717" right="0.23622047244094491" top="0.74803149606299213" bottom="0.74803149606299213" header="0.31496062992125984" footer="0.31496062992125984"/>
  <pageSetup paperSize="9" scale="90" firstPageNumber="20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"/>
  <sheetViews>
    <sheetView view="pageLayout" zoomScale="85" zoomScaleNormal="70" zoomScalePageLayoutView="85" workbookViewId="0">
      <selection activeCell="A3" sqref="A3:N3"/>
    </sheetView>
  </sheetViews>
  <sheetFormatPr defaultRowHeight="15" x14ac:dyDescent="0.25"/>
  <cols>
    <col min="1" max="1" width="4" style="1" customWidth="1"/>
    <col min="2" max="2" width="21.140625" style="1" customWidth="1"/>
    <col min="3" max="3" width="10.140625" style="1" customWidth="1"/>
    <col min="4" max="4" width="15" style="1" customWidth="1"/>
    <col min="5" max="5" width="13.140625" style="1" customWidth="1"/>
    <col min="6" max="6" width="13.28515625" style="1" customWidth="1"/>
    <col min="7" max="7" width="13.28515625" style="79" customWidth="1"/>
    <col min="8" max="8" width="12.85546875" style="1" customWidth="1"/>
    <col min="9" max="9" width="12" style="1" customWidth="1"/>
    <col min="10" max="11" width="11.42578125" style="1" customWidth="1"/>
    <col min="12" max="12" width="11.140625" style="1" customWidth="1"/>
    <col min="13" max="13" width="11.140625" style="79" customWidth="1"/>
    <col min="14" max="14" width="11.7109375" style="1" customWidth="1"/>
    <col min="15" max="16384" width="9.140625" style="1"/>
  </cols>
  <sheetData>
    <row r="1" spans="1:14" ht="90" customHeight="1" x14ac:dyDescent="0.25">
      <c r="A1" s="5"/>
      <c r="B1" s="5"/>
      <c r="C1" s="5"/>
      <c r="D1" s="5"/>
      <c r="E1" s="5"/>
      <c r="F1" s="5"/>
      <c r="G1" s="80"/>
      <c r="H1" s="4"/>
      <c r="I1" s="4"/>
      <c r="J1" s="176" t="s">
        <v>200</v>
      </c>
      <c r="K1" s="219"/>
      <c r="L1" s="219"/>
      <c r="M1" s="219"/>
      <c r="N1" s="219"/>
    </row>
    <row r="2" spans="1:14" ht="15" customHeight="1" x14ac:dyDescent="0.25">
      <c r="A2" s="5"/>
      <c r="B2" s="5"/>
      <c r="C2" s="5"/>
      <c r="D2" s="5"/>
      <c r="E2" s="5"/>
      <c r="F2" s="5"/>
      <c r="G2" s="80"/>
      <c r="H2" s="2"/>
      <c r="I2" s="2"/>
      <c r="J2" s="4"/>
      <c r="K2" s="4"/>
      <c r="L2" s="2"/>
      <c r="M2" s="78"/>
      <c r="N2" s="2"/>
    </row>
    <row r="3" spans="1:14" ht="58.5" customHeight="1" x14ac:dyDescent="0.25">
      <c r="A3" s="186" t="s">
        <v>147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ht="15.75" x14ac:dyDescent="0.25">
      <c r="A4" s="28"/>
      <c r="B4" s="28"/>
      <c r="C4" s="28"/>
      <c r="D4" s="28"/>
      <c r="E4" s="28"/>
      <c r="F4" s="28"/>
      <c r="G4" s="78"/>
      <c r="H4" s="28"/>
      <c r="I4" s="28"/>
      <c r="J4" s="28"/>
      <c r="K4" s="28"/>
      <c r="L4" s="28"/>
      <c r="M4" s="78"/>
      <c r="N4" s="28"/>
    </row>
    <row r="5" spans="1:14" ht="60" customHeight="1" x14ac:dyDescent="0.25">
      <c r="A5" s="195" t="s">
        <v>0</v>
      </c>
      <c r="B5" s="195" t="s">
        <v>31</v>
      </c>
      <c r="C5" s="195" t="s">
        <v>51</v>
      </c>
      <c r="D5" s="200"/>
      <c r="E5" s="200"/>
      <c r="F5" s="200"/>
      <c r="G5" s="200"/>
      <c r="H5" s="200"/>
      <c r="I5" s="195" t="s">
        <v>30</v>
      </c>
      <c r="J5" s="200"/>
      <c r="K5" s="200"/>
      <c r="L5" s="200"/>
      <c r="M5" s="200"/>
      <c r="N5" s="200"/>
    </row>
    <row r="6" spans="1:14" ht="81" customHeight="1" x14ac:dyDescent="0.25">
      <c r="A6" s="195"/>
      <c r="B6" s="195"/>
      <c r="C6" s="35" t="s">
        <v>113</v>
      </c>
      <c r="D6" s="35" t="s">
        <v>109</v>
      </c>
      <c r="E6" s="35" t="s">
        <v>110</v>
      </c>
      <c r="F6" s="35" t="s">
        <v>111</v>
      </c>
      <c r="G6" s="35" t="s">
        <v>112</v>
      </c>
      <c r="H6" s="35" t="s">
        <v>114</v>
      </c>
      <c r="I6" s="35" t="s">
        <v>113</v>
      </c>
      <c r="J6" s="35" t="s">
        <v>109</v>
      </c>
      <c r="K6" s="35" t="s">
        <v>110</v>
      </c>
      <c r="L6" s="35" t="s">
        <v>111</v>
      </c>
      <c r="M6" s="35" t="s">
        <v>112</v>
      </c>
      <c r="N6" s="35" t="s">
        <v>114</v>
      </c>
    </row>
    <row r="7" spans="1:14" ht="15.75" x14ac:dyDescent="0.25">
      <c r="A7" s="7">
        <v>1</v>
      </c>
      <c r="B7" s="7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</row>
    <row r="8" spans="1:14" ht="84.75" customHeight="1" x14ac:dyDescent="0.25">
      <c r="A8" s="223">
        <v>2</v>
      </c>
      <c r="B8" s="21" t="s">
        <v>78</v>
      </c>
      <c r="C8" s="107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34" customFormat="1" ht="50.25" customHeight="1" x14ac:dyDescent="0.25">
      <c r="A9" s="224"/>
      <c r="B9" s="21" t="s">
        <v>138</v>
      </c>
      <c r="C9" s="107">
        <v>6342</v>
      </c>
      <c r="D9" s="107">
        <v>6056</v>
      </c>
      <c r="E9" s="107">
        <v>6228</v>
      </c>
      <c r="F9" s="104">
        <v>6400</v>
      </c>
      <c r="G9" s="107">
        <v>6400</v>
      </c>
      <c r="H9" s="104">
        <v>6400</v>
      </c>
      <c r="I9" s="220">
        <f>п.6!E32</f>
        <v>47622</v>
      </c>
      <c r="J9" s="220">
        <f>п.6!F32</f>
        <v>49596.98</v>
      </c>
      <c r="K9" s="220">
        <f>п.6!G32</f>
        <v>51578.98</v>
      </c>
      <c r="L9" s="220">
        <f>п.6!H32</f>
        <v>53659.98</v>
      </c>
      <c r="M9" s="220">
        <f>п.6!I32</f>
        <v>53659.98</v>
      </c>
      <c r="N9" s="220">
        <f>п.6!J32</f>
        <v>53659.98</v>
      </c>
    </row>
    <row r="10" spans="1:14" s="34" customFormat="1" ht="51.75" customHeight="1" x14ac:dyDescent="0.25">
      <c r="A10" s="224"/>
      <c r="B10" s="21" t="s">
        <v>139</v>
      </c>
      <c r="C10" s="107">
        <v>4412</v>
      </c>
      <c r="D10" s="107">
        <v>4674</v>
      </c>
      <c r="E10" s="107">
        <v>4926</v>
      </c>
      <c r="F10" s="104">
        <v>5178</v>
      </c>
      <c r="G10" s="107">
        <v>5178</v>
      </c>
      <c r="H10" s="104">
        <v>5178</v>
      </c>
      <c r="I10" s="221"/>
      <c r="J10" s="221"/>
      <c r="K10" s="221"/>
      <c r="L10" s="221"/>
      <c r="M10" s="221"/>
      <c r="N10" s="221"/>
    </row>
    <row r="11" spans="1:14" s="34" customFormat="1" ht="48.75" customHeight="1" x14ac:dyDescent="0.25">
      <c r="A11" s="225"/>
      <c r="B11" s="21" t="s">
        <v>140</v>
      </c>
      <c r="C11" s="107">
        <v>5538</v>
      </c>
      <c r="D11" s="107">
        <v>5326</v>
      </c>
      <c r="E11" s="107">
        <v>5377</v>
      </c>
      <c r="F11" s="104">
        <v>5377</v>
      </c>
      <c r="G11" s="107">
        <v>5377</v>
      </c>
      <c r="H11" s="104">
        <v>5377</v>
      </c>
      <c r="I11" s="222"/>
      <c r="J11" s="222"/>
      <c r="K11" s="222"/>
      <c r="L11" s="222"/>
      <c r="M11" s="222"/>
      <c r="N11" s="222"/>
    </row>
  </sheetData>
  <mergeCells count="13">
    <mergeCell ref="M9:M11"/>
    <mergeCell ref="N9:N11"/>
    <mergeCell ref="A8:A11"/>
    <mergeCell ref="I9:I11"/>
    <mergeCell ref="J9:J11"/>
    <mergeCell ref="K9:K11"/>
    <mergeCell ref="L9:L11"/>
    <mergeCell ref="J1:N1"/>
    <mergeCell ref="A3:N3"/>
    <mergeCell ref="A5:A6"/>
    <mergeCell ref="B5:B6"/>
    <mergeCell ref="C5:H5"/>
    <mergeCell ref="I5:N5"/>
  </mergeCells>
  <pageMargins left="0.62992125984251968" right="3.937007874015748E-2" top="0.51181102362204722" bottom="0.35433070866141736" header="0.11811023622047245" footer="0.11811023622047245"/>
  <pageSetup paperSize="9" scale="80" firstPageNumber="22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9"/>
  <sheetViews>
    <sheetView view="pageLayout" zoomScale="75" zoomScaleNormal="70" zoomScalePageLayoutView="75" workbookViewId="0">
      <selection activeCell="H1" sqref="H1:J1"/>
    </sheetView>
  </sheetViews>
  <sheetFormatPr defaultRowHeight="15" x14ac:dyDescent="0.25"/>
  <cols>
    <col min="1" max="1" width="4.42578125" style="1" customWidth="1"/>
    <col min="2" max="2" width="28" style="1" customWidth="1"/>
    <col min="3" max="3" width="28" style="102" customWidth="1"/>
    <col min="4" max="4" width="25.28515625" style="1" customWidth="1"/>
    <col min="5" max="5" width="16.140625" style="1" hidden="1" customWidth="1"/>
    <col min="6" max="6" width="18" style="47" customWidth="1"/>
    <col min="7" max="7" width="15.5703125" style="47" customWidth="1"/>
    <col min="8" max="8" width="15.85546875" style="1" customWidth="1"/>
    <col min="9" max="9" width="15.85546875" style="102" customWidth="1"/>
    <col min="10" max="10" width="18.42578125" style="1" customWidth="1"/>
    <col min="11" max="13" width="9.140625" style="1"/>
    <col min="14" max="14" width="10.28515625" style="1" bestFit="1" customWidth="1"/>
    <col min="15" max="16384" width="9.140625" style="1"/>
  </cols>
  <sheetData>
    <row r="1" spans="1:14" ht="90" customHeight="1" x14ac:dyDescent="0.25">
      <c r="A1" s="5"/>
      <c r="B1" s="5"/>
      <c r="C1" s="103"/>
      <c r="D1" s="5"/>
      <c r="E1" s="5"/>
      <c r="F1" s="112"/>
      <c r="G1" s="260" t="s">
        <v>201</v>
      </c>
      <c r="H1" s="176" t="s">
        <v>202</v>
      </c>
      <c r="I1" s="176"/>
      <c r="J1" s="176"/>
    </row>
    <row r="2" spans="1:14" ht="0.75" customHeight="1" x14ac:dyDescent="0.25">
      <c r="A2" s="5"/>
      <c r="B2" s="5"/>
      <c r="C2" s="103"/>
      <c r="D2" s="5"/>
      <c r="E2" s="5"/>
      <c r="F2" s="112"/>
      <c r="G2" s="103"/>
      <c r="H2" s="15"/>
      <c r="I2" s="100"/>
      <c r="J2" s="15"/>
    </row>
    <row r="3" spans="1:14" ht="66.75" customHeight="1" x14ac:dyDescent="0.25">
      <c r="A3" s="186" t="s">
        <v>148</v>
      </c>
      <c r="B3" s="186"/>
      <c r="C3" s="186"/>
      <c r="D3" s="186"/>
      <c r="E3" s="186"/>
      <c r="F3" s="186"/>
      <c r="G3" s="186"/>
      <c r="H3" s="186"/>
      <c r="I3" s="186"/>
      <c r="J3" s="186"/>
      <c r="N3" s="149"/>
    </row>
    <row r="4" spans="1:14" ht="15.75" x14ac:dyDescent="0.25">
      <c r="A4" s="5"/>
      <c r="B4" s="5"/>
      <c r="C4" s="103"/>
      <c r="D4" s="5"/>
      <c r="E4" s="5"/>
      <c r="F4" s="112"/>
      <c r="G4" s="103"/>
      <c r="H4" s="5"/>
      <c r="I4" s="103"/>
      <c r="J4" s="5"/>
    </row>
    <row r="5" spans="1:14" ht="29.25" customHeight="1" x14ac:dyDescent="0.25">
      <c r="A5" s="223" t="s">
        <v>0</v>
      </c>
      <c r="B5" s="235" t="s">
        <v>33</v>
      </c>
      <c r="C5" s="235" t="s">
        <v>115</v>
      </c>
      <c r="D5" s="235" t="s">
        <v>34</v>
      </c>
      <c r="E5" s="150"/>
      <c r="F5" s="183" t="s">
        <v>32</v>
      </c>
      <c r="G5" s="183"/>
      <c r="H5" s="183"/>
      <c r="I5" s="183"/>
      <c r="J5" s="184"/>
    </row>
    <row r="6" spans="1:14" ht="68.25" customHeight="1" x14ac:dyDescent="0.25">
      <c r="A6" s="225"/>
      <c r="B6" s="236"/>
      <c r="C6" s="236"/>
      <c r="D6" s="236"/>
      <c r="E6" s="16" t="s">
        <v>116</v>
      </c>
      <c r="F6" s="35" t="s">
        <v>171</v>
      </c>
      <c r="G6" s="35" t="s">
        <v>172</v>
      </c>
      <c r="H6" s="35" t="s">
        <v>173</v>
      </c>
      <c r="I6" s="35" t="s">
        <v>174</v>
      </c>
      <c r="J6" s="35" t="s">
        <v>175</v>
      </c>
    </row>
    <row r="7" spans="1:14" ht="15.75" x14ac:dyDescent="0.25">
      <c r="A7" s="16">
        <v>1</v>
      </c>
      <c r="B7" s="16">
        <v>2</v>
      </c>
      <c r="C7" s="101">
        <v>3</v>
      </c>
      <c r="D7" s="16">
        <v>4</v>
      </c>
      <c r="E7" s="16">
        <v>5</v>
      </c>
      <c r="F7" s="153">
        <v>6</v>
      </c>
      <c r="G7" s="101">
        <v>7</v>
      </c>
      <c r="H7" s="16">
        <v>8</v>
      </c>
      <c r="I7" s="101">
        <v>9</v>
      </c>
      <c r="J7" s="16">
        <v>10</v>
      </c>
    </row>
    <row r="8" spans="1:14" ht="15.75" x14ac:dyDescent="0.25">
      <c r="A8" s="223">
        <v>1</v>
      </c>
      <c r="B8" s="210" t="s">
        <v>149</v>
      </c>
      <c r="C8" s="229" t="s">
        <v>137</v>
      </c>
      <c r="D8" s="9" t="s">
        <v>35</v>
      </c>
      <c r="E8" s="132" t="e">
        <f t="shared" ref="E8:J8" si="0">SUM(E9:E14)</f>
        <v>#REF!</v>
      </c>
      <c r="F8" s="132">
        <f t="shared" si="0"/>
        <v>58918.98</v>
      </c>
      <c r="G8" s="132">
        <f t="shared" ref="G8" si="1">SUM(G9:G14)</f>
        <v>57335.98</v>
      </c>
      <c r="H8" s="132">
        <f t="shared" ref="H8:I8" si="2">SUM(H9:H14)</f>
        <v>59416.98</v>
      </c>
      <c r="I8" s="132">
        <f t="shared" si="2"/>
        <v>59416.98</v>
      </c>
      <c r="J8" s="132">
        <f t="shared" si="0"/>
        <v>59416.98</v>
      </c>
    </row>
    <row r="9" spans="1:14" ht="71.25" customHeight="1" x14ac:dyDescent="0.25">
      <c r="A9" s="224"/>
      <c r="B9" s="210"/>
      <c r="C9" s="230"/>
      <c r="D9" s="9" t="s">
        <v>36</v>
      </c>
      <c r="E9" s="132">
        <f t="shared" ref="E9:J9" si="3">SUM(E16,E87,E129)</f>
        <v>0</v>
      </c>
      <c r="F9" s="132">
        <f t="shared" si="3"/>
        <v>0</v>
      </c>
      <c r="G9" s="132">
        <f t="shared" si="3"/>
        <v>0</v>
      </c>
      <c r="H9" s="132">
        <f t="shared" si="3"/>
        <v>0</v>
      </c>
      <c r="I9" s="132">
        <f t="shared" si="3"/>
        <v>0</v>
      </c>
      <c r="J9" s="132">
        <f t="shared" si="3"/>
        <v>0</v>
      </c>
      <c r="N9" s="19"/>
    </row>
    <row r="10" spans="1:14" ht="66" customHeight="1" x14ac:dyDescent="0.25">
      <c r="A10" s="224"/>
      <c r="B10" s="210"/>
      <c r="C10" s="230"/>
      <c r="D10" s="9" t="s">
        <v>37</v>
      </c>
      <c r="E10" s="132">
        <f>E17</f>
        <v>20000</v>
      </c>
      <c r="F10" s="132">
        <f t="shared" ref="F10:J10" si="4">F17</f>
        <v>0</v>
      </c>
      <c r="G10" s="132">
        <f t="shared" si="4"/>
        <v>0</v>
      </c>
      <c r="H10" s="132">
        <f t="shared" si="4"/>
        <v>0</v>
      </c>
      <c r="I10" s="132">
        <f t="shared" si="4"/>
        <v>0</v>
      </c>
      <c r="J10" s="132">
        <f t="shared" si="4"/>
        <v>0</v>
      </c>
      <c r="N10" s="19"/>
    </row>
    <row r="11" spans="1:14" ht="53.25" customHeight="1" x14ac:dyDescent="0.25">
      <c r="A11" s="224"/>
      <c r="B11" s="210"/>
      <c r="C11" s="237"/>
      <c r="D11" s="9" t="s">
        <v>38</v>
      </c>
      <c r="E11" s="132" t="e">
        <f t="shared" ref="E11:J11" si="5">E18+E89+E131</f>
        <v>#REF!</v>
      </c>
      <c r="F11" s="132">
        <f t="shared" si="5"/>
        <v>53596.98</v>
      </c>
      <c r="G11" s="132">
        <f t="shared" si="5"/>
        <v>52578.98</v>
      </c>
      <c r="H11" s="132">
        <f t="shared" si="5"/>
        <v>54659.98</v>
      </c>
      <c r="I11" s="132">
        <f t="shared" si="5"/>
        <v>54659.98</v>
      </c>
      <c r="J11" s="132">
        <f t="shared" si="5"/>
        <v>54659.98</v>
      </c>
      <c r="N11" s="148"/>
    </row>
    <row r="12" spans="1:14" ht="52.5" customHeight="1" x14ac:dyDescent="0.25">
      <c r="A12" s="224"/>
      <c r="B12" s="210"/>
      <c r="C12" s="237"/>
      <c r="D12" s="9" t="s">
        <v>39</v>
      </c>
      <c r="E12" s="132">
        <f t="shared" ref="E12:J12" si="6">SUM(E19,E90,E132)</f>
        <v>0</v>
      </c>
      <c r="F12" s="132">
        <f t="shared" si="6"/>
        <v>0</v>
      </c>
      <c r="G12" s="132">
        <f t="shared" si="6"/>
        <v>0</v>
      </c>
      <c r="H12" s="132">
        <f t="shared" si="6"/>
        <v>0</v>
      </c>
      <c r="I12" s="132">
        <f t="shared" si="6"/>
        <v>0</v>
      </c>
      <c r="J12" s="132">
        <f t="shared" si="6"/>
        <v>0</v>
      </c>
      <c r="N12" s="19"/>
    </row>
    <row r="13" spans="1:14" ht="51.75" customHeight="1" x14ac:dyDescent="0.25">
      <c r="A13" s="224"/>
      <c r="B13" s="210"/>
      <c r="C13" s="237"/>
      <c r="D13" s="9" t="s">
        <v>40</v>
      </c>
      <c r="E13" s="132">
        <v>0</v>
      </c>
      <c r="F13" s="132">
        <f>SUM(F20,F91,F133)</f>
        <v>0</v>
      </c>
      <c r="G13" s="132">
        <f>SUM(G20,G91,G133)</f>
        <v>0</v>
      </c>
      <c r="H13" s="132">
        <f>SUM(H20,H91,H133)</f>
        <v>0</v>
      </c>
      <c r="I13" s="132">
        <f>SUM(I20,I91,I133)</f>
        <v>0</v>
      </c>
      <c r="J13" s="132">
        <f>SUM(J20,J91,J133)</f>
        <v>0</v>
      </c>
      <c r="N13" s="19"/>
    </row>
    <row r="14" spans="1:14" ht="31.5" x14ac:dyDescent="0.25">
      <c r="A14" s="225"/>
      <c r="B14" s="210"/>
      <c r="C14" s="238"/>
      <c r="D14" s="9" t="s">
        <v>41</v>
      </c>
      <c r="E14" s="132" t="e">
        <f t="shared" ref="E14:J14" si="7">E21+E92+E134</f>
        <v>#REF!</v>
      </c>
      <c r="F14" s="132">
        <f t="shared" si="7"/>
        <v>5321.9999999999991</v>
      </c>
      <c r="G14" s="132">
        <f t="shared" si="7"/>
        <v>4757</v>
      </c>
      <c r="H14" s="132">
        <f t="shared" si="7"/>
        <v>4757</v>
      </c>
      <c r="I14" s="132">
        <f t="shared" si="7"/>
        <v>4757</v>
      </c>
      <c r="J14" s="132">
        <f t="shared" si="7"/>
        <v>4757</v>
      </c>
      <c r="N14" s="20"/>
    </row>
    <row r="15" spans="1:14" ht="15.75" customHeight="1" x14ac:dyDescent="0.25">
      <c r="A15" s="223">
        <v>2</v>
      </c>
      <c r="B15" s="210" t="s">
        <v>162</v>
      </c>
      <c r="C15" s="229" t="s">
        <v>137</v>
      </c>
      <c r="D15" s="9" t="s">
        <v>35</v>
      </c>
      <c r="E15" s="132" t="e">
        <f t="shared" ref="E15:J15" si="8">SUM(E16:E21)</f>
        <v>#REF!</v>
      </c>
      <c r="F15" s="132">
        <f t="shared" si="8"/>
        <v>57918.98</v>
      </c>
      <c r="G15" s="132">
        <f t="shared" si="8"/>
        <v>56335.98</v>
      </c>
      <c r="H15" s="132">
        <f t="shared" si="8"/>
        <v>58416.98</v>
      </c>
      <c r="I15" s="132">
        <f t="shared" si="8"/>
        <v>58416.98</v>
      </c>
      <c r="J15" s="132">
        <f t="shared" si="8"/>
        <v>58416.98</v>
      </c>
    </row>
    <row r="16" spans="1:14" ht="63" x14ac:dyDescent="0.25">
      <c r="A16" s="224"/>
      <c r="B16" s="210"/>
      <c r="C16" s="230"/>
      <c r="D16" s="9" t="s">
        <v>36</v>
      </c>
      <c r="E16" s="132">
        <f>SUM(E30,E94,E136,)</f>
        <v>0</v>
      </c>
      <c r="F16" s="132">
        <f>SUM(F30,F94,F136)</f>
        <v>0</v>
      </c>
      <c r="G16" s="132">
        <f t="shared" ref="G16:J16" si="9">SUM(G30,G94,G136)</f>
        <v>0</v>
      </c>
      <c r="H16" s="132">
        <f t="shared" si="9"/>
        <v>0</v>
      </c>
      <c r="I16" s="132">
        <f t="shared" si="9"/>
        <v>0</v>
      </c>
      <c r="J16" s="132">
        <f t="shared" si="9"/>
        <v>0</v>
      </c>
    </row>
    <row r="17" spans="1:10" ht="63" x14ac:dyDescent="0.25">
      <c r="A17" s="224"/>
      <c r="B17" s="210"/>
      <c r="C17" s="230"/>
      <c r="D17" s="9" t="s">
        <v>37</v>
      </c>
      <c r="E17" s="132">
        <f>SUM(E31,E95,E137)</f>
        <v>20000</v>
      </c>
      <c r="F17" s="132">
        <f>SUM(F31,F38,F45,,F52,F59,)</f>
        <v>0</v>
      </c>
      <c r="G17" s="132">
        <f t="shared" ref="G17:J17" si="10">SUM(G31,G38,G45,,G52,G59,)</f>
        <v>0</v>
      </c>
      <c r="H17" s="132">
        <f t="shared" si="10"/>
        <v>0</v>
      </c>
      <c r="I17" s="132">
        <f t="shared" si="10"/>
        <v>0</v>
      </c>
      <c r="J17" s="132">
        <f t="shared" si="10"/>
        <v>0</v>
      </c>
    </row>
    <row r="18" spans="1:10" ht="31.5" x14ac:dyDescent="0.25">
      <c r="A18" s="224"/>
      <c r="B18" s="210"/>
      <c r="C18" s="230"/>
      <c r="D18" s="9" t="s">
        <v>38</v>
      </c>
      <c r="E18" s="132" t="e">
        <f>E32+E39+E46+E53+E60+#REF!+E67+E74+E81</f>
        <v>#REF!</v>
      </c>
      <c r="F18" s="132">
        <f>F32+F39+F46+F53+F60+F67+F74+F81</f>
        <v>52596.98</v>
      </c>
      <c r="G18" s="132">
        <f t="shared" ref="G18:J18" si="11">G32+G39+G46+G53+G60+G67+G74+G81</f>
        <v>51578.98</v>
      </c>
      <c r="H18" s="132">
        <f t="shared" si="11"/>
        <v>53659.98</v>
      </c>
      <c r="I18" s="132">
        <f t="shared" si="11"/>
        <v>53659.98</v>
      </c>
      <c r="J18" s="132">
        <f t="shared" si="11"/>
        <v>53659.98</v>
      </c>
    </row>
    <row r="19" spans="1:10" ht="47.25" x14ac:dyDescent="0.25">
      <c r="A19" s="224"/>
      <c r="B19" s="210"/>
      <c r="C19" s="230"/>
      <c r="D19" s="9" t="s">
        <v>39</v>
      </c>
      <c r="E19" s="132">
        <f>SUM(E33,E97,E139)</f>
        <v>0</v>
      </c>
      <c r="F19" s="132">
        <f>SUM(F33,F97,F139)</f>
        <v>0</v>
      </c>
      <c r="G19" s="132">
        <f t="shared" ref="G19:J19" si="12">SUM(G33,G97,G139)</f>
        <v>0</v>
      </c>
      <c r="H19" s="132">
        <f t="shared" si="12"/>
        <v>0</v>
      </c>
      <c r="I19" s="132">
        <f t="shared" si="12"/>
        <v>0</v>
      </c>
      <c r="J19" s="132">
        <f t="shared" si="12"/>
        <v>0</v>
      </c>
    </row>
    <row r="20" spans="1:10" ht="47.25" x14ac:dyDescent="0.25">
      <c r="A20" s="224"/>
      <c r="B20" s="210"/>
      <c r="C20" s="230"/>
      <c r="D20" s="9" t="s">
        <v>40</v>
      </c>
      <c r="E20" s="132">
        <v>0</v>
      </c>
      <c r="F20" s="132">
        <f>SUM(F34,F98,F140)</f>
        <v>0</v>
      </c>
      <c r="G20" s="132">
        <f t="shared" ref="G20:J20" si="13">SUM(G34,G98,G140)</f>
        <v>0</v>
      </c>
      <c r="H20" s="132">
        <f t="shared" si="13"/>
        <v>0</v>
      </c>
      <c r="I20" s="132">
        <f t="shared" si="13"/>
        <v>0</v>
      </c>
      <c r="J20" s="132">
        <f t="shared" si="13"/>
        <v>0</v>
      </c>
    </row>
    <row r="21" spans="1:10" ht="31.5" x14ac:dyDescent="0.25">
      <c r="A21" s="225"/>
      <c r="B21" s="210"/>
      <c r="C21" s="230"/>
      <c r="D21" s="9" t="s">
        <v>41</v>
      </c>
      <c r="E21" s="133" t="e">
        <f>E35+E42+E49+E56+E63+#REF!+E70+E77+E84</f>
        <v>#REF!</v>
      </c>
      <c r="F21" s="133">
        <f>F35+F42+F49+F56+F63+F70+F77+F84</f>
        <v>5321.9999999999991</v>
      </c>
      <c r="G21" s="133">
        <f t="shared" ref="G21:J21" si="14">G35+G42+G49+G56+G63+G70+G77+G84</f>
        <v>4757</v>
      </c>
      <c r="H21" s="133">
        <f t="shared" si="14"/>
        <v>4757</v>
      </c>
      <c r="I21" s="133">
        <f t="shared" si="14"/>
        <v>4757</v>
      </c>
      <c r="J21" s="133">
        <f t="shared" si="14"/>
        <v>4757</v>
      </c>
    </row>
    <row r="22" spans="1:10" s="142" customFormat="1" ht="15.75" customHeight="1" x14ac:dyDescent="0.25">
      <c r="A22" s="223">
        <v>3</v>
      </c>
      <c r="B22" s="210" t="s">
        <v>161</v>
      </c>
      <c r="C22" s="230"/>
      <c r="D22" s="9" t="s">
        <v>35</v>
      </c>
      <c r="E22" s="132" t="e">
        <f t="shared" ref="E22:J22" si="15">SUM(E23:E28)</f>
        <v>#REF!</v>
      </c>
      <c r="F22" s="132">
        <f t="shared" si="15"/>
        <v>57918.98</v>
      </c>
      <c r="G22" s="132">
        <f t="shared" si="15"/>
        <v>56335.98</v>
      </c>
      <c r="H22" s="132">
        <f t="shared" si="15"/>
        <v>58416.98</v>
      </c>
      <c r="I22" s="132">
        <f t="shared" si="15"/>
        <v>58416.98</v>
      </c>
      <c r="J22" s="132">
        <f t="shared" si="15"/>
        <v>58416.98</v>
      </c>
    </row>
    <row r="23" spans="1:10" s="142" customFormat="1" ht="63" x14ac:dyDescent="0.25">
      <c r="A23" s="224"/>
      <c r="B23" s="210"/>
      <c r="C23" s="230"/>
      <c r="D23" s="9" t="s">
        <v>36</v>
      </c>
      <c r="E23" s="132">
        <f>SUM(E37,E101,E143,)</f>
        <v>0</v>
      </c>
      <c r="F23" s="132">
        <f>SUM(F37,F101,F143)</f>
        <v>0</v>
      </c>
      <c r="G23" s="132">
        <f t="shared" ref="G23:J23" si="16">SUM(G37,G101,G143)</f>
        <v>0</v>
      </c>
      <c r="H23" s="132">
        <f t="shared" si="16"/>
        <v>0</v>
      </c>
      <c r="I23" s="132">
        <f t="shared" si="16"/>
        <v>0</v>
      </c>
      <c r="J23" s="132">
        <f t="shared" si="16"/>
        <v>0</v>
      </c>
    </row>
    <row r="24" spans="1:10" s="142" customFormat="1" ht="63" x14ac:dyDescent="0.25">
      <c r="A24" s="224"/>
      <c r="B24" s="210"/>
      <c r="C24" s="230"/>
      <c r="D24" s="9" t="s">
        <v>37</v>
      </c>
      <c r="E24" s="132">
        <f>E17</f>
        <v>20000</v>
      </c>
      <c r="F24" s="132">
        <f>SUM(F38,F45,F52,,F59,F66)</f>
        <v>0</v>
      </c>
      <c r="G24" s="132">
        <f t="shared" ref="G24:J24" si="17">SUM(G38,G45,G52,,G59,G66)</f>
        <v>0</v>
      </c>
      <c r="H24" s="132">
        <f t="shared" si="17"/>
        <v>0</v>
      </c>
      <c r="I24" s="132">
        <f t="shared" si="17"/>
        <v>0</v>
      </c>
      <c r="J24" s="132">
        <f t="shared" si="17"/>
        <v>0</v>
      </c>
    </row>
    <row r="25" spans="1:10" s="142" customFormat="1" ht="31.5" x14ac:dyDescent="0.25">
      <c r="A25" s="224"/>
      <c r="B25" s="210"/>
      <c r="C25" s="230"/>
      <c r="D25" s="9" t="s">
        <v>38</v>
      </c>
      <c r="E25" s="132" t="e">
        <f>E18</f>
        <v>#REF!</v>
      </c>
      <c r="F25" s="132">
        <f>F32+F39+F46+F53++F60+F67+F74+F81</f>
        <v>52596.98</v>
      </c>
      <c r="G25" s="132">
        <f t="shared" ref="G25:J25" si="18">G32+G39+G46+G53++G60+G67+G74+G81</f>
        <v>51578.98</v>
      </c>
      <c r="H25" s="132">
        <f t="shared" si="18"/>
        <v>53659.98</v>
      </c>
      <c r="I25" s="132">
        <f t="shared" si="18"/>
        <v>53659.98</v>
      </c>
      <c r="J25" s="132">
        <f t="shared" si="18"/>
        <v>53659.98</v>
      </c>
    </row>
    <row r="26" spans="1:10" s="142" customFormat="1" ht="47.25" x14ac:dyDescent="0.25">
      <c r="A26" s="224"/>
      <c r="B26" s="210"/>
      <c r="C26" s="230"/>
      <c r="D26" s="9" t="s">
        <v>39</v>
      </c>
      <c r="E26" s="132">
        <f>SUM(E40,E104,E146)</f>
        <v>0</v>
      </c>
      <c r="F26" s="132">
        <f>SUM(F40,F104,F146)</f>
        <v>0</v>
      </c>
      <c r="G26" s="132">
        <f t="shared" ref="G26:J26" si="19">SUM(G40,G104,G146)</f>
        <v>0</v>
      </c>
      <c r="H26" s="132">
        <f t="shared" si="19"/>
        <v>0</v>
      </c>
      <c r="I26" s="132">
        <f t="shared" si="19"/>
        <v>0</v>
      </c>
      <c r="J26" s="132">
        <f t="shared" si="19"/>
        <v>0</v>
      </c>
    </row>
    <row r="27" spans="1:10" s="142" customFormat="1" ht="47.25" x14ac:dyDescent="0.25">
      <c r="A27" s="224"/>
      <c r="B27" s="210"/>
      <c r="C27" s="230"/>
      <c r="D27" s="9" t="s">
        <v>40</v>
      </c>
      <c r="E27" s="132">
        <v>0</v>
      </c>
      <c r="F27" s="132">
        <f>SUM(F41,F105,F147)</f>
        <v>0</v>
      </c>
      <c r="G27" s="132">
        <f t="shared" ref="G27:J27" si="20">SUM(G41,G105,G147)</f>
        <v>0</v>
      </c>
      <c r="H27" s="132">
        <f t="shared" si="20"/>
        <v>0</v>
      </c>
      <c r="I27" s="132">
        <f t="shared" si="20"/>
        <v>0</v>
      </c>
      <c r="J27" s="132">
        <f t="shared" si="20"/>
        <v>0</v>
      </c>
    </row>
    <row r="28" spans="1:10" s="142" customFormat="1" ht="31.5" x14ac:dyDescent="0.25">
      <c r="A28" s="225"/>
      <c r="B28" s="210"/>
      <c r="C28" s="230"/>
      <c r="D28" s="9" t="s">
        <v>41</v>
      </c>
      <c r="E28" s="133" t="e">
        <f>E21</f>
        <v>#REF!</v>
      </c>
      <c r="F28" s="133">
        <f>F35+F42+F49+F56+F63+F70+F77+F84</f>
        <v>5321.9999999999991</v>
      </c>
      <c r="G28" s="133">
        <f t="shared" ref="G28:J28" si="21">G35+G42+G49+G56+G63+G70+G77+G84</f>
        <v>4757</v>
      </c>
      <c r="H28" s="133">
        <f t="shared" si="21"/>
        <v>4757</v>
      </c>
      <c r="I28" s="133">
        <f t="shared" si="21"/>
        <v>4757</v>
      </c>
      <c r="J28" s="133">
        <f t="shared" si="21"/>
        <v>4757</v>
      </c>
    </row>
    <row r="29" spans="1:10" ht="15.75" x14ac:dyDescent="0.25">
      <c r="A29" s="223">
        <v>4</v>
      </c>
      <c r="B29" s="214" t="s">
        <v>74</v>
      </c>
      <c r="C29" s="230"/>
      <c r="D29" s="9" t="s">
        <v>35</v>
      </c>
      <c r="E29" s="132">
        <f t="shared" ref="E29:J29" si="22">SUM(E30:E35)</f>
        <v>51808.91</v>
      </c>
      <c r="F29" s="132">
        <f t="shared" si="22"/>
        <v>53938.79</v>
      </c>
      <c r="G29" s="132">
        <f t="shared" si="22"/>
        <v>55765.89</v>
      </c>
      <c r="H29" s="132">
        <f t="shared" si="22"/>
        <v>57846.89</v>
      </c>
      <c r="I29" s="132">
        <f t="shared" si="22"/>
        <v>57846.89</v>
      </c>
      <c r="J29" s="132">
        <f t="shared" si="22"/>
        <v>57846.89</v>
      </c>
    </row>
    <row r="30" spans="1:10" ht="66" customHeight="1" x14ac:dyDescent="0.25">
      <c r="A30" s="224"/>
      <c r="B30" s="240"/>
      <c r="C30" s="230"/>
      <c r="D30" s="9" t="s">
        <v>36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</row>
    <row r="31" spans="1:10" ht="68.25" customHeight="1" x14ac:dyDescent="0.25">
      <c r="A31" s="224"/>
      <c r="B31" s="240"/>
      <c r="C31" s="230"/>
      <c r="D31" s="9" t="s">
        <v>37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</row>
    <row r="32" spans="1:10" ht="48.75" customHeight="1" x14ac:dyDescent="0.25">
      <c r="A32" s="224"/>
      <c r="B32" s="240"/>
      <c r="C32" s="230"/>
      <c r="D32" s="9" t="s">
        <v>38</v>
      </c>
      <c r="E32" s="132">
        <v>47622</v>
      </c>
      <c r="F32" s="132">
        <v>49596.98</v>
      </c>
      <c r="G32" s="132">
        <v>51578.98</v>
      </c>
      <c r="H32" s="132">
        <v>53659.98</v>
      </c>
      <c r="I32" s="132">
        <v>53659.98</v>
      </c>
      <c r="J32" s="132">
        <v>53659.98</v>
      </c>
    </row>
    <row r="33" spans="1:10" ht="49.5" customHeight="1" x14ac:dyDescent="0.25">
      <c r="A33" s="224"/>
      <c r="B33" s="240"/>
      <c r="C33" s="230"/>
      <c r="D33" s="9" t="s">
        <v>39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</row>
    <row r="34" spans="1:10" ht="54" customHeight="1" x14ac:dyDescent="0.25">
      <c r="A34" s="224"/>
      <c r="B34" s="240"/>
      <c r="C34" s="230"/>
      <c r="D34" s="9" t="s">
        <v>40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</row>
    <row r="35" spans="1:10" s="17" customFormat="1" ht="36" customHeight="1" x14ac:dyDescent="0.25">
      <c r="A35" s="234"/>
      <c r="B35" s="232"/>
      <c r="C35" s="230"/>
      <c r="D35" s="9" t="s">
        <v>42</v>
      </c>
      <c r="E35" s="132">
        <v>4186.91</v>
      </c>
      <c r="F35" s="132">
        <f>2291.73+845.58+1204.5</f>
        <v>4341.8099999999995</v>
      </c>
      <c r="G35" s="132">
        <v>4186.91</v>
      </c>
      <c r="H35" s="132">
        <v>4186.91</v>
      </c>
      <c r="I35" s="132">
        <v>4186.91</v>
      </c>
      <c r="J35" s="132">
        <v>4186.91</v>
      </c>
    </row>
    <row r="36" spans="1:10" ht="15.75" customHeight="1" x14ac:dyDescent="0.25">
      <c r="A36" s="195">
        <v>5</v>
      </c>
      <c r="B36" s="210" t="s">
        <v>73</v>
      </c>
      <c r="C36" s="230"/>
      <c r="D36" s="9" t="s">
        <v>35</v>
      </c>
      <c r="E36" s="132">
        <f t="shared" ref="E36:J36" si="23">SUM(E37:E42)</f>
        <v>277</v>
      </c>
      <c r="F36" s="132">
        <f t="shared" si="23"/>
        <v>980.18999999999994</v>
      </c>
      <c r="G36" s="132">
        <f t="shared" si="23"/>
        <v>57</v>
      </c>
      <c r="H36" s="132">
        <f t="shared" si="23"/>
        <v>57</v>
      </c>
      <c r="I36" s="132">
        <f t="shared" si="23"/>
        <v>57</v>
      </c>
      <c r="J36" s="132">
        <f t="shared" si="23"/>
        <v>57</v>
      </c>
    </row>
    <row r="37" spans="1:10" ht="66.75" customHeight="1" x14ac:dyDescent="0.25">
      <c r="A37" s="195"/>
      <c r="B37" s="210"/>
      <c r="C37" s="230"/>
      <c r="D37" s="9" t="s">
        <v>36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</row>
    <row r="38" spans="1:10" ht="63.75" customHeight="1" x14ac:dyDescent="0.25">
      <c r="A38" s="195"/>
      <c r="B38" s="210"/>
      <c r="C38" s="230"/>
      <c r="D38" s="9" t="s">
        <v>37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</row>
    <row r="39" spans="1:10" ht="36" customHeight="1" x14ac:dyDescent="0.25">
      <c r="A39" s="195"/>
      <c r="B39" s="210"/>
      <c r="C39" s="230"/>
      <c r="D39" s="9" t="s">
        <v>38</v>
      </c>
      <c r="E39" s="132">
        <v>220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</row>
    <row r="40" spans="1:10" ht="49.5" customHeight="1" x14ac:dyDescent="0.25">
      <c r="A40" s="195"/>
      <c r="B40" s="210"/>
      <c r="C40" s="230"/>
      <c r="D40" s="9" t="s">
        <v>39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</row>
    <row r="41" spans="1:10" ht="49.5" customHeight="1" x14ac:dyDescent="0.25">
      <c r="A41" s="195"/>
      <c r="B41" s="210"/>
      <c r="C41" s="230"/>
      <c r="D41" s="9" t="s">
        <v>40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</row>
    <row r="42" spans="1:10" ht="36" customHeight="1" x14ac:dyDescent="0.25">
      <c r="A42" s="195"/>
      <c r="B42" s="210"/>
      <c r="C42" s="230"/>
      <c r="D42" s="9" t="s">
        <v>42</v>
      </c>
      <c r="E42" s="132">
        <v>57</v>
      </c>
      <c r="F42" s="132">
        <f>658.27+169.42+152.5</f>
        <v>980.18999999999994</v>
      </c>
      <c r="G42" s="132">
        <v>57</v>
      </c>
      <c r="H42" s="132">
        <v>57</v>
      </c>
      <c r="I42" s="132">
        <v>57</v>
      </c>
      <c r="J42" s="132">
        <v>57</v>
      </c>
    </row>
    <row r="43" spans="1:10" ht="19.5" customHeight="1" x14ac:dyDescent="0.25">
      <c r="A43" s="195">
        <v>6</v>
      </c>
      <c r="B43" s="210" t="s">
        <v>118</v>
      </c>
      <c r="C43" s="230"/>
      <c r="D43" s="9" t="s">
        <v>35</v>
      </c>
      <c r="E43" s="132">
        <f t="shared" ref="E43:J43" si="24">SUM(E44:E49)</f>
        <v>368.5</v>
      </c>
      <c r="F43" s="132">
        <f t="shared" si="24"/>
        <v>0</v>
      </c>
      <c r="G43" s="132">
        <f t="shared" si="24"/>
        <v>247</v>
      </c>
      <c r="H43" s="132">
        <f t="shared" si="24"/>
        <v>247</v>
      </c>
      <c r="I43" s="132">
        <f t="shared" si="24"/>
        <v>247</v>
      </c>
      <c r="J43" s="132">
        <f t="shared" si="24"/>
        <v>247</v>
      </c>
    </row>
    <row r="44" spans="1:10" ht="68.25" customHeight="1" x14ac:dyDescent="0.25">
      <c r="A44" s="195"/>
      <c r="B44" s="210"/>
      <c r="C44" s="230"/>
      <c r="D44" s="9" t="s">
        <v>36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</row>
    <row r="45" spans="1:10" ht="66.75" customHeight="1" x14ac:dyDescent="0.25">
      <c r="A45" s="195"/>
      <c r="B45" s="210"/>
      <c r="C45" s="230"/>
      <c r="D45" s="9" t="s">
        <v>37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</row>
    <row r="46" spans="1:10" ht="35.25" customHeight="1" x14ac:dyDescent="0.25">
      <c r="A46" s="195"/>
      <c r="B46" s="210"/>
      <c r="C46" s="230"/>
      <c r="D46" s="9" t="s">
        <v>38</v>
      </c>
      <c r="E46" s="132">
        <v>121.5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</row>
    <row r="47" spans="1:10" ht="48" customHeight="1" x14ac:dyDescent="0.25">
      <c r="A47" s="195"/>
      <c r="B47" s="210"/>
      <c r="C47" s="230"/>
      <c r="D47" s="9" t="s">
        <v>39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</row>
    <row r="48" spans="1:10" ht="47.25" customHeight="1" x14ac:dyDescent="0.25">
      <c r="A48" s="195"/>
      <c r="B48" s="210"/>
      <c r="C48" s="230"/>
      <c r="D48" s="9" t="s">
        <v>40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</row>
    <row r="49" spans="1:10" ht="33" customHeight="1" x14ac:dyDescent="0.25">
      <c r="A49" s="195"/>
      <c r="B49" s="210"/>
      <c r="C49" s="230"/>
      <c r="D49" s="9" t="s">
        <v>42</v>
      </c>
      <c r="E49" s="132">
        <v>247</v>
      </c>
      <c r="F49" s="132">
        <v>0</v>
      </c>
      <c r="G49" s="132">
        <v>247</v>
      </c>
      <c r="H49" s="132">
        <v>247</v>
      </c>
      <c r="I49" s="132">
        <v>247</v>
      </c>
      <c r="J49" s="132">
        <v>247</v>
      </c>
    </row>
    <row r="50" spans="1:10" ht="15.75" x14ac:dyDescent="0.25">
      <c r="A50" s="195">
        <v>7</v>
      </c>
      <c r="B50" s="210" t="s">
        <v>103</v>
      </c>
      <c r="C50" s="230"/>
      <c r="D50" s="9" t="s">
        <v>35</v>
      </c>
      <c r="E50" s="132">
        <f t="shared" ref="E50:J50" si="25">SUM(E51:E56)</f>
        <v>0</v>
      </c>
      <c r="F50" s="132">
        <f t="shared" si="25"/>
        <v>0</v>
      </c>
      <c r="G50" s="132">
        <f t="shared" si="25"/>
        <v>0</v>
      </c>
      <c r="H50" s="132">
        <f t="shared" si="25"/>
        <v>0</v>
      </c>
      <c r="I50" s="132">
        <f t="shared" si="25"/>
        <v>0</v>
      </c>
      <c r="J50" s="132">
        <f t="shared" si="25"/>
        <v>0</v>
      </c>
    </row>
    <row r="51" spans="1:10" ht="63" x14ac:dyDescent="0.25">
      <c r="A51" s="195"/>
      <c r="B51" s="210"/>
      <c r="C51" s="230"/>
      <c r="D51" s="9" t="s">
        <v>36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</row>
    <row r="52" spans="1:10" ht="63" x14ac:dyDescent="0.25">
      <c r="A52" s="195"/>
      <c r="B52" s="210"/>
      <c r="C52" s="230"/>
      <c r="D52" s="9" t="s">
        <v>37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</row>
    <row r="53" spans="1:10" ht="31.5" x14ac:dyDescent="0.25">
      <c r="A53" s="195"/>
      <c r="B53" s="210"/>
      <c r="C53" s="230"/>
      <c r="D53" s="9" t="s">
        <v>38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</row>
    <row r="54" spans="1:10" ht="47.25" x14ac:dyDescent="0.25">
      <c r="A54" s="195"/>
      <c r="B54" s="210"/>
      <c r="C54" s="230"/>
      <c r="D54" s="9" t="s">
        <v>39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</row>
    <row r="55" spans="1:10" ht="47.25" x14ac:dyDescent="0.25">
      <c r="A55" s="195"/>
      <c r="B55" s="210"/>
      <c r="C55" s="230"/>
      <c r="D55" s="9" t="s">
        <v>40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</row>
    <row r="56" spans="1:10" ht="31.5" x14ac:dyDescent="0.25">
      <c r="A56" s="195"/>
      <c r="B56" s="210"/>
      <c r="C56" s="230"/>
      <c r="D56" s="9" t="s">
        <v>42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</row>
    <row r="57" spans="1:10" ht="15.75" x14ac:dyDescent="0.25">
      <c r="A57" s="195">
        <v>8</v>
      </c>
      <c r="B57" s="210" t="s">
        <v>77</v>
      </c>
      <c r="C57" s="230"/>
      <c r="D57" s="9" t="s">
        <v>35</v>
      </c>
      <c r="E57" s="132">
        <f t="shared" ref="E57:J57" si="26">SUM(E58:E63)</f>
        <v>206.09</v>
      </c>
      <c r="F57" s="132">
        <f t="shared" si="26"/>
        <v>0</v>
      </c>
      <c r="G57" s="132">
        <f t="shared" si="26"/>
        <v>206.09</v>
      </c>
      <c r="H57" s="132">
        <f t="shared" si="26"/>
        <v>206.09</v>
      </c>
      <c r="I57" s="132">
        <f t="shared" si="26"/>
        <v>206.09</v>
      </c>
      <c r="J57" s="132">
        <f t="shared" si="26"/>
        <v>206.09</v>
      </c>
    </row>
    <row r="58" spans="1:10" ht="63" x14ac:dyDescent="0.25">
      <c r="A58" s="195"/>
      <c r="B58" s="210"/>
      <c r="C58" s="230"/>
      <c r="D58" s="9" t="s">
        <v>36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</row>
    <row r="59" spans="1:10" ht="63" x14ac:dyDescent="0.25">
      <c r="A59" s="195"/>
      <c r="B59" s="210"/>
      <c r="C59" s="230"/>
      <c r="D59" s="9" t="s">
        <v>37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</row>
    <row r="60" spans="1:10" ht="31.5" x14ac:dyDescent="0.25">
      <c r="A60" s="195"/>
      <c r="B60" s="210"/>
      <c r="C60" s="230"/>
      <c r="D60" s="9" t="s">
        <v>38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</row>
    <row r="61" spans="1:10" ht="47.25" x14ac:dyDescent="0.25">
      <c r="A61" s="195"/>
      <c r="B61" s="210"/>
      <c r="C61" s="230"/>
      <c r="D61" s="9" t="s">
        <v>39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</row>
    <row r="62" spans="1:10" ht="47.25" x14ac:dyDescent="0.25">
      <c r="A62" s="195"/>
      <c r="B62" s="210"/>
      <c r="C62" s="230"/>
      <c r="D62" s="9" t="s">
        <v>40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</row>
    <row r="63" spans="1:10" ht="31.5" x14ac:dyDescent="0.25">
      <c r="A63" s="195"/>
      <c r="B63" s="210"/>
      <c r="C63" s="230"/>
      <c r="D63" s="9" t="s">
        <v>42</v>
      </c>
      <c r="E63" s="132">
        <v>206.09</v>
      </c>
      <c r="F63" s="132">
        <v>0</v>
      </c>
      <c r="G63" s="132">
        <v>206.09</v>
      </c>
      <c r="H63" s="132">
        <v>206.09</v>
      </c>
      <c r="I63" s="132">
        <v>206.09</v>
      </c>
      <c r="J63" s="132">
        <v>206.09</v>
      </c>
    </row>
    <row r="64" spans="1:10" s="57" customFormat="1" ht="15.75" x14ac:dyDescent="0.25">
      <c r="A64" s="195">
        <v>10</v>
      </c>
      <c r="B64" s="210" t="str">
        <f>п.2!B15</f>
        <v>Мероприятие 1.6     Обеспечение пожарной безопасности</v>
      </c>
      <c r="C64" s="230"/>
      <c r="D64" s="9" t="s">
        <v>35</v>
      </c>
      <c r="E64" s="132">
        <f t="shared" ref="E64:J64" si="27">SUM(E65:E70)</f>
        <v>60</v>
      </c>
      <c r="F64" s="132">
        <f t="shared" si="27"/>
        <v>0</v>
      </c>
      <c r="G64" s="132">
        <f t="shared" si="27"/>
        <v>60</v>
      </c>
      <c r="H64" s="132">
        <f t="shared" si="27"/>
        <v>60</v>
      </c>
      <c r="I64" s="132">
        <f t="shared" si="27"/>
        <v>60</v>
      </c>
      <c r="J64" s="132">
        <f t="shared" si="27"/>
        <v>60</v>
      </c>
    </row>
    <row r="65" spans="1:10" s="57" customFormat="1" ht="63" x14ac:dyDescent="0.25">
      <c r="A65" s="195"/>
      <c r="B65" s="210"/>
      <c r="C65" s="230"/>
      <c r="D65" s="9" t="s">
        <v>36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</row>
    <row r="66" spans="1:10" s="57" customFormat="1" ht="63" x14ac:dyDescent="0.25">
      <c r="A66" s="195"/>
      <c r="B66" s="210"/>
      <c r="C66" s="230"/>
      <c r="D66" s="9" t="s">
        <v>37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</row>
    <row r="67" spans="1:10" s="57" customFormat="1" ht="31.5" x14ac:dyDescent="0.25">
      <c r="A67" s="195"/>
      <c r="B67" s="210"/>
      <c r="C67" s="230"/>
      <c r="D67" s="9" t="s">
        <v>38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</row>
    <row r="68" spans="1:10" s="57" customFormat="1" ht="47.25" x14ac:dyDescent="0.25">
      <c r="A68" s="195"/>
      <c r="B68" s="210"/>
      <c r="C68" s="230"/>
      <c r="D68" s="9" t="s">
        <v>39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</row>
    <row r="69" spans="1:10" s="57" customFormat="1" ht="47.25" x14ac:dyDescent="0.25">
      <c r="A69" s="195"/>
      <c r="B69" s="210"/>
      <c r="C69" s="230"/>
      <c r="D69" s="9" t="s">
        <v>40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</row>
    <row r="70" spans="1:10" s="57" customFormat="1" ht="30" customHeight="1" x14ac:dyDescent="0.25">
      <c r="A70" s="195"/>
      <c r="B70" s="210"/>
      <c r="C70" s="230"/>
      <c r="D70" s="9" t="s">
        <v>42</v>
      </c>
      <c r="E70" s="132">
        <v>60</v>
      </c>
      <c r="F70" s="132">
        <v>0</v>
      </c>
      <c r="G70" s="132">
        <v>60</v>
      </c>
      <c r="H70" s="132">
        <v>60</v>
      </c>
      <c r="I70" s="132">
        <v>60</v>
      </c>
      <c r="J70" s="132">
        <v>60</v>
      </c>
    </row>
    <row r="71" spans="1:10" s="57" customFormat="1" ht="15.75" x14ac:dyDescent="0.25">
      <c r="A71" s="195">
        <v>11</v>
      </c>
      <c r="B71" s="210" t="str">
        <f>п.2!B16</f>
        <v>Мероприятие 1.7    Обеспечение общественного порядка, в том числе защита от проявлений терроризма и экстремизма</v>
      </c>
      <c r="C71" s="230"/>
      <c r="D71" s="9" t="s">
        <v>35</v>
      </c>
      <c r="E71" s="132">
        <f t="shared" ref="E71:J71" si="28">SUM(E72:E77)</f>
        <v>250</v>
      </c>
      <c r="F71" s="132">
        <f t="shared" si="28"/>
        <v>0</v>
      </c>
      <c r="G71" s="132">
        <f t="shared" si="28"/>
        <v>0</v>
      </c>
      <c r="H71" s="132">
        <f t="shared" si="28"/>
        <v>0</v>
      </c>
      <c r="I71" s="132">
        <f t="shared" si="28"/>
        <v>0</v>
      </c>
      <c r="J71" s="132">
        <f t="shared" si="28"/>
        <v>0</v>
      </c>
    </row>
    <row r="72" spans="1:10" s="57" customFormat="1" ht="63" x14ac:dyDescent="0.25">
      <c r="A72" s="195"/>
      <c r="B72" s="210"/>
      <c r="C72" s="230"/>
      <c r="D72" s="9" t="s">
        <v>36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</row>
    <row r="73" spans="1:10" s="57" customFormat="1" ht="63" x14ac:dyDescent="0.25">
      <c r="A73" s="195"/>
      <c r="B73" s="210"/>
      <c r="C73" s="230"/>
      <c r="D73" s="9" t="s">
        <v>37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32">
        <v>0</v>
      </c>
    </row>
    <row r="74" spans="1:10" s="57" customFormat="1" ht="31.5" x14ac:dyDescent="0.25">
      <c r="A74" s="195"/>
      <c r="B74" s="210"/>
      <c r="C74" s="230"/>
      <c r="D74" s="9" t="s">
        <v>38</v>
      </c>
      <c r="E74" s="132">
        <v>250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</row>
    <row r="75" spans="1:10" s="57" customFormat="1" ht="47.25" x14ac:dyDescent="0.25">
      <c r="A75" s="195"/>
      <c r="B75" s="210"/>
      <c r="C75" s="230"/>
      <c r="D75" s="9" t="s">
        <v>39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</row>
    <row r="76" spans="1:10" s="57" customFormat="1" ht="47.25" x14ac:dyDescent="0.25">
      <c r="A76" s="195"/>
      <c r="B76" s="210"/>
      <c r="C76" s="230"/>
      <c r="D76" s="9" t="s">
        <v>40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</row>
    <row r="77" spans="1:10" s="57" customFormat="1" ht="30" customHeight="1" x14ac:dyDescent="0.25">
      <c r="A77" s="195"/>
      <c r="B77" s="210"/>
      <c r="C77" s="230"/>
      <c r="D77" s="9" t="s">
        <v>42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</row>
    <row r="78" spans="1:10" s="57" customFormat="1" ht="15.75" x14ac:dyDescent="0.25">
      <c r="A78" s="195">
        <v>12</v>
      </c>
      <c r="B78" s="210" t="str">
        <f>п.2!B17</f>
        <v>Мероприятие 1.8  Ремонт объектов спорта Дальнегорского городского округа</v>
      </c>
      <c r="C78" s="230"/>
      <c r="D78" s="9" t="s">
        <v>35</v>
      </c>
      <c r="E78" s="132">
        <f t="shared" ref="E78:J78" si="29">SUM(E79:E84)</f>
        <v>3000</v>
      </c>
      <c r="F78" s="132">
        <f t="shared" si="29"/>
        <v>3000</v>
      </c>
      <c r="G78" s="132">
        <f t="shared" si="29"/>
        <v>0</v>
      </c>
      <c r="H78" s="132">
        <f t="shared" si="29"/>
        <v>0</v>
      </c>
      <c r="I78" s="132">
        <f t="shared" si="29"/>
        <v>0</v>
      </c>
      <c r="J78" s="132">
        <f t="shared" si="29"/>
        <v>0</v>
      </c>
    </row>
    <row r="79" spans="1:10" s="57" customFormat="1" ht="63" x14ac:dyDescent="0.25">
      <c r="A79" s="195"/>
      <c r="B79" s="210"/>
      <c r="C79" s="230"/>
      <c r="D79" s="9" t="s">
        <v>36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</row>
    <row r="80" spans="1:10" s="57" customFormat="1" ht="63" x14ac:dyDescent="0.25">
      <c r="A80" s="195"/>
      <c r="B80" s="210"/>
      <c r="C80" s="230"/>
      <c r="D80" s="9" t="s">
        <v>37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</row>
    <row r="81" spans="1:10" s="57" customFormat="1" ht="31.5" x14ac:dyDescent="0.25">
      <c r="A81" s="195"/>
      <c r="B81" s="210"/>
      <c r="C81" s="230"/>
      <c r="D81" s="9" t="s">
        <v>38</v>
      </c>
      <c r="E81" s="132">
        <v>3000</v>
      </c>
      <c r="F81" s="133">
        <v>3000</v>
      </c>
      <c r="G81" s="132">
        <v>0</v>
      </c>
      <c r="H81" s="132">
        <v>0</v>
      </c>
      <c r="I81" s="132">
        <v>0</v>
      </c>
      <c r="J81" s="132">
        <v>0</v>
      </c>
    </row>
    <row r="82" spans="1:10" s="57" customFormat="1" ht="47.25" x14ac:dyDescent="0.25">
      <c r="A82" s="195"/>
      <c r="B82" s="210"/>
      <c r="C82" s="230"/>
      <c r="D82" s="9" t="s">
        <v>39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</row>
    <row r="83" spans="1:10" s="57" customFormat="1" ht="47.25" x14ac:dyDescent="0.25">
      <c r="A83" s="195"/>
      <c r="B83" s="210"/>
      <c r="C83" s="230"/>
      <c r="D83" s="9" t="s">
        <v>40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</row>
    <row r="84" spans="1:10" s="57" customFormat="1" ht="30" customHeight="1" x14ac:dyDescent="0.25">
      <c r="A84" s="195"/>
      <c r="B84" s="210"/>
      <c r="C84" s="239"/>
      <c r="D84" s="9" t="s">
        <v>42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</row>
    <row r="85" spans="1:10" ht="22.5" customHeight="1" x14ac:dyDescent="0.25">
      <c r="A85" s="128"/>
      <c r="B85" s="226" t="s">
        <v>11</v>
      </c>
      <c r="C85" s="227"/>
      <c r="D85" s="227"/>
      <c r="E85" s="227"/>
      <c r="F85" s="227"/>
      <c r="G85" s="227"/>
      <c r="H85" s="227"/>
      <c r="I85" s="227"/>
      <c r="J85" s="228"/>
    </row>
    <row r="86" spans="1:10" ht="15.75" x14ac:dyDescent="0.25">
      <c r="A86" s="195">
        <v>13</v>
      </c>
      <c r="B86" s="210" t="s">
        <v>72</v>
      </c>
      <c r="C86" s="229"/>
      <c r="D86" s="9" t="s">
        <v>35</v>
      </c>
      <c r="E86" s="132">
        <f>E93+E100+E107+E114+E121</f>
        <v>30658.948629999999</v>
      </c>
      <c r="F86" s="132">
        <f t="shared" ref="F86:J86" si="30">F93+F100+F107+F114+F121</f>
        <v>0</v>
      </c>
      <c r="G86" s="132">
        <f t="shared" si="30"/>
        <v>0</v>
      </c>
      <c r="H86" s="132">
        <f t="shared" si="30"/>
        <v>0</v>
      </c>
      <c r="I86" s="132">
        <f t="shared" si="30"/>
        <v>0</v>
      </c>
      <c r="J86" s="132">
        <f t="shared" si="30"/>
        <v>0</v>
      </c>
    </row>
    <row r="87" spans="1:10" ht="63" x14ac:dyDescent="0.25">
      <c r="A87" s="195"/>
      <c r="B87" s="210"/>
      <c r="C87" s="230"/>
      <c r="D87" s="9" t="s">
        <v>36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</row>
    <row r="88" spans="1:10" ht="63" x14ac:dyDescent="0.25">
      <c r="A88" s="195"/>
      <c r="B88" s="210"/>
      <c r="C88" s="230"/>
      <c r="D88" s="9" t="s">
        <v>37</v>
      </c>
      <c r="E88" s="132">
        <f>E95</f>
        <v>20000</v>
      </c>
      <c r="F88" s="132">
        <f t="shared" ref="F88:J88" si="31">F95</f>
        <v>0</v>
      </c>
      <c r="G88" s="132">
        <f t="shared" si="31"/>
        <v>0</v>
      </c>
      <c r="H88" s="132">
        <f t="shared" si="31"/>
        <v>0</v>
      </c>
      <c r="I88" s="132">
        <f t="shared" si="31"/>
        <v>0</v>
      </c>
      <c r="J88" s="132">
        <f t="shared" si="31"/>
        <v>0</v>
      </c>
    </row>
    <row r="89" spans="1:10" ht="31.5" x14ac:dyDescent="0.25">
      <c r="A89" s="195"/>
      <c r="B89" s="210"/>
      <c r="C89" s="230"/>
      <c r="D89" s="9" t="s">
        <v>38</v>
      </c>
      <c r="E89" s="132">
        <f>E96+E103+E110+E117+E124</f>
        <v>10658.948629999999</v>
      </c>
      <c r="F89" s="132">
        <f t="shared" ref="F89:J89" si="32">F96+F103+F110+F117+F124</f>
        <v>0</v>
      </c>
      <c r="G89" s="132">
        <f t="shared" si="32"/>
        <v>0</v>
      </c>
      <c r="H89" s="132">
        <f t="shared" si="32"/>
        <v>0</v>
      </c>
      <c r="I89" s="132">
        <f t="shared" si="32"/>
        <v>0</v>
      </c>
      <c r="J89" s="132">
        <f t="shared" si="32"/>
        <v>0</v>
      </c>
    </row>
    <row r="90" spans="1:10" ht="47.25" x14ac:dyDescent="0.25">
      <c r="A90" s="195"/>
      <c r="B90" s="210"/>
      <c r="C90" s="230"/>
      <c r="D90" s="9" t="s">
        <v>39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</row>
    <row r="91" spans="1:10" ht="47.25" x14ac:dyDescent="0.25">
      <c r="A91" s="195"/>
      <c r="B91" s="210"/>
      <c r="C91" s="230"/>
      <c r="D91" s="9" t="s">
        <v>40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</row>
    <row r="92" spans="1:10" ht="34.5" customHeight="1" x14ac:dyDescent="0.25">
      <c r="A92" s="195"/>
      <c r="B92" s="210"/>
      <c r="C92" s="230"/>
      <c r="D92" s="9" t="s">
        <v>42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</row>
    <row r="93" spans="1:10" ht="15.75" x14ac:dyDescent="0.25">
      <c r="A93" s="195">
        <v>14</v>
      </c>
      <c r="B93" s="210" t="s">
        <v>119</v>
      </c>
      <c r="C93" s="230"/>
      <c r="D93" s="9" t="s">
        <v>35</v>
      </c>
      <c r="E93" s="132">
        <f>E94+E95+E96+E97+E98+E99</f>
        <v>25658.948629999999</v>
      </c>
      <c r="F93" s="132">
        <f t="shared" ref="F93:J93" si="33">F94+F95+F96+F97+F98+F99</f>
        <v>0</v>
      </c>
      <c r="G93" s="132">
        <f t="shared" si="33"/>
        <v>0</v>
      </c>
      <c r="H93" s="132">
        <f t="shared" si="33"/>
        <v>0</v>
      </c>
      <c r="I93" s="132">
        <f t="shared" si="33"/>
        <v>0</v>
      </c>
      <c r="J93" s="132">
        <f t="shared" si="33"/>
        <v>0</v>
      </c>
    </row>
    <row r="94" spans="1:10" ht="63" x14ac:dyDescent="0.25">
      <c r="A94" s="195"/>
      <c r="B94" s="210"/>
      <c r="C94" s="230"/>
      <c r="D94" s="9" t="s">
        <v>36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</row>
    <row r="95" spans="1:10" ht="63" x14ac:dyDescent="0.25">
      <c r="A95" s="195"/>
      <c r="B95" s="210"/>
      <c r="C95" s="230"/>
      <c r="D95" s="9" t="s">
        <v>37</v>
      </c>
      <c r="E95" s="132">
        <v>20000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</row>
    <row r="96" spans="1:10" ht="31.5" x14ac:dyDescent="0.25">
      <c r="A96" s="195"/>
      <c r="B96" s="210"/>
      <c r="C96" s="230"/>
      <c r="D96" s="9" t="s">
        <v>38</v>
      </c>
      <c r="E96" s="132">
        <f>5643.08663+15.862</f>
        <v>5658.9486299999999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</row>
    <row r="97" spans="1:10" ht="47.25" x14ac:dyDescent="0.25">
      <c r="A97" s="195"/>
      <c r="B97" s="210"/>
      <c r="C97" s="230"/>
      <c r="D97" s="9" t="s">
        <v>39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</row>
    <row r="98" spans="1:10" ht="47.25" x14ac:dyDescent="0.25">
      <c r="A98" s="195"/>
      <c r="B98" s="210"/>
      <c r="C98" s="230"/>
      <c r="D98" s="9" t="s">
        <v>40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</row>
    <row r="99" spans="1:10" ht="31.5" x14ac:dyDescent="0.25">
      <c r="A99" s="195"/>
      <c r="B99" s="210"/>
      <c r="C99" s="230"/>
      <c r="D99" s="9" t="s">
        <v>42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32">
        <v>0</v>
      </c>
    </row>
    <row r="100" spans="1:10" ht="15.75" x14ac:dyDescent="0.25">
      <c r="A100" s="195">
        <v>15</v>
      </c>
      <c r="B100" s="210" t="s">
        <v>120</v>
      </c>
      <c r="C100" s="230"/>
      <c r="D100" s="9" t="s">
        <v>35</v>
      </c>
      <c r="E100" s="132">
        <f t="shared" ref="E100:J100" si="34">SUM(E101:E106)</f>
        <v>5000</v>
      </c>
      <c r="F100" s="132">
        <f t="shared" si="34"/>
        <v>0</v>
      </c>
      <c r="G100" s="132">
        <f t="shared" si="34"/>
        <v>0</v>
      </c>
      <c r="H100" s="132">
        <f t="shared" si="34"/>
        <v>0</v>
      </c>
      <c r="I100" s="132">
        <f t="shared" si="34"/>
        <v>0</v>
      </c>
      <c r="J100" s="132">
        <f t="shared" si="34"/>
        <v>0</v>
      </c>
    </row>
    <row r="101" spans="1:10" ht="63" x14ac:dyDescent="0.25">
      <c r="A101" s="195"/>
      <c r="B101" s="210"/>
      <c r="C101" s="230"/>
      <c r="D101" s="9" t="s">
        <v>36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63" x14ac:dyDescent="0.25">
      <c r="A102" s="195"/>
      <c r="B102" s="210"/>
      <c r="C102" s="230"/>
      <c r="D102" s="9" t="s">
        <v>37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31.5" x14ac:dyDescent="0.25">
      <c r="A103" s="195"/>
      <c r="B103" s="210"/>
      <c r="C103" s="230"/>
      <c r="D103" s="9" t="s">
        <v>38</v>
      </c>
      <c r="E103" s="132">
        <v>5000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47.25" x14ac:dyDescent="0.25">
      <c r="A104" s="195"/>
      <c r="B104" s="210"/>
      <c r="C104" s="230"/>
      <c r="D104" s="9" t="s">
        <v>39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</row>
    <row r="105" spans="1:10" ht="47.25" x14ac:dyDescent="0.25">
      <c r="A105" s="195"/>
      <c r="B105" s="210"/>
      <c r="C105" s="230"/>
      <c r="D105" s="9" t="s">
        <v>40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</row>
    <row r="106" spans="1:10" ht="31.5" x14ac:dyDescent="0.25">
      <c r="A106" s="195"/>
      <c r="B106" s="210"/>
      <c r="C106" s="230"/>
      <c r="D106" s="9" t="s">
        <v>42</v>
      </c>
      <c r="E106" s="132">
        <v>0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</row>
    <row r="107" spans="1:10" ht="15.75" x14ac:dyDescent="0.25">
      <c r="A107" s="195">
        <v>16</v>
      </c>
      <c r="B107" s="210" t="s">
        <v>121</v>
      </c>
      <c r="C107" s="230"/>
      <c r="D107" s="9" t="s">
        <v>35</v>
      </c>
      <c r="E107" s="132">
        <f>SUM(E108:E113)</f>
        <v>0</v>
      </c>
      <c r="F107" s="132">
        <f>SUM(F108:F113)</f>
        <v>0</v>
      </c>
      <c r="G107" s="132">
        <f>SUM(G108:G113)</f>
        <v>0</v>
      </c>
      <c r="H107" s="132">
        <v>0</v>
      </c>
      <c r="I107" s="132">
        <v>0</v>
      </c>
      <c r="J107" s="132">
        <f>SUM(J108:J113)</f>
        <v>0</v>
      </c>
    </row>
    <row r="108" spans="1:10" ht="63" x14ac:dyDescent="0.25">
      <c r="A108" s="195"/>
      <c r="B108" s="210"/>
      <c r="C108" s="230"/>
      <c r="D108" s="9" t="s">
        <v>36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</row>
    <row r="109" spans="1:10" ht="63" x14ac:dyDescent="0.25">
      <c r="A109" s="195"/>
      <c r="B109" s="210"/>
      <c r="C109" s="230"/>
      <c r="D109" s="9" t="s">
        <v>37</v>
      </c>
      <c r="E109" s="132">
        <v>0</v>
      </c>
      <c r="F109" s="132">
        <v>0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37.5" customHeight="1" x14ac:dyDescent="0.25">
      <c r="A110" s="195"/>
      <c r="B110" s="210"/>
      <c r="C110" s="230"/>
      <c r="D110" s="9" t="s">
        <v>38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0</v>
      </c>
    </row>
    <row r="111" spans="1:10" ht="57" customHeight="1" x14ac:dyDescent="0.25">
      <c r="A111" s="195"/>
      <c r="B111" s="210"/>
      <c r="C111" s="230"/>
      <c r="D111" s="9" t="s">
        <v>39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</row>
    <row r="112" spans="1:10" ht="47.25" x14ac:dyDescent="0.25">
      <c r="A112" s="195"/>
      <c r="B112" s="210"/>
      <c r="C112" s="230"/>
      <c r="D112" s="9" t="s">
        <v>40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31.5" x14ac:dyDescent="0.25">
      <c r="A113" s="195"/>
      <c r="B113" s="210"/>
      <c r="C113" s="230"/>
      <c r="D113" s="9" t="s">
        <v>42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</row>
    <row r="114" spans="1:10" ht="15.75" x14ac:dyDescent="0.25">
      <c r="A114" s="195">
        <v>17</v>
      </c>
      <c r="B114" s="210" t="s">
        <v>128</v>
      </c>
      <c r="C114" s="230"/>
      <c r="D114" s="9" t="s">
        <v>35</v>
      </c>
      <c r="E114" s="132">
        <f>SUM(E115:E120)</f>
        <v>0</v>
      </c>
      <c r="F114" s="132">
        <f>SUM(F115:F120)</f>
        <v>0</v>
      </c>
      <c r="G114" s="132">
        <f>SUM(G115:G120)</f>
        <v>0</v>
      </c>
      <c r="H114" s="132">
        <v>0</v>
      </c>
      <c r="I114" s="132">
        <v>0</v>
      </c>
      <c r="J114" s="132">
        <f>SUM(J115:J120)</f>
        <v>0</v>
      </c>
    </row>
    <row r="115" spans="1:10" ht="63" x14ac:dyDescent="0.25">
      <c r="A115" s="195"/>
      <c r="B115" s="210"/>
      <c r="C115" s="230"/>
      <c r="D115" s="9" t="s">
        <v>36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63" x14ac:dyDescent="0.25">
      <c r="A116" s="195"/>
      <c r="B116" s="210"/>
      <c r="C116" s="230"/>
      <c r="D116" s="9" t="s">
        <v>37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</row>
    <row r="117" spans="1:10" ht="31.5" x14ac:dyDescent="0.25">
      <c r="A117" s="195"/>
      <c r="B117" s="210"/>
      <c r="C117" s="230"/>
      <c r="D117" s="9" t="s">
        <v>38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</row>
    <row r="118" spans="1:10" ht="47.25" x14ac:dyDescent="0.25">
      <c r="A118" s="195"/>
      <c r="B118" s="210"/>
      <c r="C118" s="230"/>
      <c r="D118" s="9" t="s">
        <v>39</v>
      </c>
      <c r="E118" s="132">
        <v>0</v>
      </c>
      <c r="F118" s="132">
        <v>0</v>
      </c>
      <c r="G118" s="132">
        <v>0</v>
      </c>
      <c r="H118" s="132">
        <v>0</v>
      </c>
      <c r="I118" s="132">
        <v>0</v>
      </c>
      <c r="J118" s="132">
        <v>0</v>
      </c>
    </row>
    <row r="119" spans="1:10" ht="47.25" x14ac:dyDescent="0.25">
      <c r="A119" s="195"/>
      <c r="B119" s="210"/>
      <c r="C119" s="230"/>
      <c r="D119" s="9" t="s">
        <v>40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32">
        <v>0</v>
      </c>
    </row>
    <row r="120" spans="1:10" ht="31.5" x14ac:dyDescent="0.25">
      <c r="A120" s="195"/>
      <c r="B120" s="210"/>
      <c r="C120" s="230"/>
      <c r="D120" s="9" t="s">
        <v>42</v>
      </c>
      <c r="E120" s="132">
        <v>0</v>
      </c>
      <c r="F120" s="132">
        <v>0</v>
      </c>
      <c r="G120" s="132">
        <v>0</v>
      </c>
      <c r="H120" s="132">
        <v>0</v>
      </c>
      <c r="I120" s="132">
        <v>0</v>
      </c>
      <c r="J120" s="132">
        <v>0</v>
      </c>
    </row>
    <row r="121" spans="1:10" s="18" customFormat="1" ht="15.75" x14ac:dyDescent="0.25">
      <c r="A121" s="195">
        <v>18</v>
      </c>
      <c r="B121" s="210" t="s">
        <v>129</v>
      </c>
      <c r="C121" s="230"/>
      <c r="D121" s="9" t="s">
        <v>35</v>
      </c>
      <c r="E121" s="132">
        <f>SUM(E122:E127)</f>
        <v>0</v>
      </c>
      <c r="F121" s="132">
        <f>SUM(F122:F127)</f>
        <v>0</v>
      </c>
      <c r="G121" s="132">
        <f>SUM(G122:G127)</f>
        <v>0</v>
      </c>
      <c r="H121" s="132">
        <v>0</v>
      </c>
      <c r="I121" s="132">
        <v>0</v>
      </c>
      <c r="J121" s="132">
        <f>SUM(J122:J127)</f>
        <v>0</v>
      </c>
    </row>
    <row r="122" spans="1:10" s="18" customFormat="1" ht="63" x14ac:dyDescent="0.25">
      <c r="A122" s="195"/>
      <c r="B122" s="210"/>
      <c r="C122" s="230"/>
      <c r="D122" s="9" t="s">
        <v>36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</row>
    <row r="123" spans="1:10" s="18" customFormat="1" ht="63" x14ac:dyDescent="0.25">
      <c r="A123" s="195"/>
      <c r="B123" s="210"/>
      <c r="C123" s="230"/>
      <c r="D123" s="9" t="s">
        <v>37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</row>
    <row r="124" spans="1:10" s="18" customFormat="1" ht="31.5" x14ac:dyDescent="0.25">
      <c r="A124" s="195"/>
      <c r="B124" s="210"/>
      <c r="C124" s="230"/>
      <c r="D124" s="9" t="s">
        <v>38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</row>
    <row r="125" spans="1:10" s="18" customFormat="1" ht="47.25" x14ac:dyDescent="0.25">
      <c r="A125" s="195"/>
      <c r="B125" s="210"/>
      <c r="C125" s="230"/>
      <c r="D125" s="9" t="s">
        <v>39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</row>
    <row r="126" spans="1:10" s="18" customFormat="1" ht="47.25" x14ac:dyDescent="0.25">
      <c r="A126" s="195"/>
      <c r="B126" s="210"/>
      <c r="C126" s="230"/>
      <c r="D126" s="9" t="s">
        <v>40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</row>
    <row r="127" spans="1:10" s="18" customFormat="1" ht="31.5" x14ac:dyDescent="0.25">
      <c r="A127" s="195"/>
      <c r="B127" s="210"/>
      <c r="C127" s="230"/>
      <c r="D127" s="9" t="s">
        <v>42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</row>
    <row r="128" spans="1:10" s="22" customFormat="1" ht="15.75" x14ac:dyDescent="0.25">
      <c r="A128" s="223">
        <v>19</v>
      </c>
      <c r="B128" s="214" t="s">
        <v>136</v>
      </c>
      <c r="C128" s="230"/>
      <c r="D128" s="9" t="s">
        <v>35</v>
      </c>
      <c r="E128" s="132">
        <f>E135+E142+E149+E156+E163</f>
        <v>1000</v>
      </c>
      <c r="F128" s="132">
        <f>SUM(F129:F134)</f>
        <v>1000</v>
      </c>
      <c r="G128" s="132">
        <f>G131</f>
        <v>1000</v>
      </c>
      <c r="H128" s="167">
        <f>SUM(H129:H134)</f>
        <v>1000</v>
      </c>
      <c r="I128" s="132">
        <f t="shared" ref="I128:J128" si="35">SUM(I129:I134)</f>
        <v>1000</v>
      </c>
      <c r="J128" s="132">
        <f t="shared" si="35"/>
        <v>1000</v>
      </c>
    </row>
    <row r="129" spans="1:10" s="22" customFormat="1" ht="63" x14ac:dyDescent="0.25">
      <c r="A129" s="233"/>
      <c r="B129" s="231"/>
      <c r="C129" s="230"/>
      <c r="D129" s="9" t="s">
        <v>36</v>
      </c>
      <c r="E129" s="132">
        <f t="shared" ref="E129:H134" si="36">SUM(E136,E157,E164)</f>
        <v>0</v>
      </c>
      <c r="F129" s="132">
        <f t="shared" si="36"/>
        <v>0</v>
      </c>
      <c r="G129" s="132">
        <f t="shared" si="36"/>
        <v>0</v>
      </c>
      <c r="H129" s="167">
        <f t="shared" si="36"/>
        <v>0</v>
      </c>
      <c r="I129" s="132">
        <v>0</v>
      </c>
      <c r="J129" s="132">
        <f t="shared" ref="J129:J134" si="37">SUM(J136,J157,J164)</f>
        <v>0</v>
      </c>
    </row>
    <row r="130" spans="1:10" s="22" customFormat="1" ht="63" x14ac:dyDescent="0.25">
      <c r="A130" s="233"/>
      <c r="B130" s="231"/>
      <c r="C130" s="230"/>
      <c r="D130" s="9" t="s">
        <v>37</v>
      </c>
      <c r="E130" s="132">
        <f t="shared" si="36"/>
        <v>0</v>
      </c>
      <c r="F130" s="132">
        <f t="shared" si="36"/>
        <v>0</v>
      </c>
      <c r="G130" s="132">
        <f t="shared" si="36"/>
        <v>0</v>
      </c>
      <c r="H130" s="167">
        <f t="shared" si="36"/>
        <v>0</v>
      </c>
      <c r="I130" s="132">
        <v>0</v>
      </c>
      <c r="J130" s="132">
        <f t="shared" si="37"/>
        <v>0</v>
      </c>
    </row>
    <row r="131" spans="1:10" s="22" customFormat="1" ht="31.5" x14ac:dyDescent="0.25">
      <c r="A131" s="233"/>
      <c r="B131" s="231"/>
      <c r="C131" s="230"/>
      <c r="D131" s="9" t="s">
        <v>38</v>
      </c>
      <c r="E131" s="132">
        <f>E138+E145+E152+E159+E166</f>
        <v>1000</v>
      </c>
      <c r="F131" s="132">
        <f t="shared" ref="F131:J131" si="38">F138+F145+F152+F159+F166</f>
        <v>1000</v>
      </c>
      <c r="G131" s="132">
        <f t="shared" si="38"/>
        <v>1000</v>
      </c>
      <c r="H131" s="167">
        <f t="shared" si="38"/>
        <v>1000</v>
      </c>
      <c r="I131" s="132">
        <f t="shared" si="38"/>
        <v>1000</v>
      </c>
      <c r="J131" s="132">
        <f t="shared" si="38"/>
        <v>1000</v>
      </c>
    </row>
    <row r="132" spans="1:10" s="22" customFormat="1" ht="47.25" x14ac:dyDescent="0.25">
      <c r="A132" s="233"/>
      <c r="B132" s="231"/>
      <c r="C132" s="230"/>
      <c r="D132" s="9" t="s">
        <v>39</v>
      </c>
      <c r="E132" s="132">
        <f t="shared" si="36"/>
        <v>0</v>
      </c>
      <c r="F132" s="132">
        <f t="shared" si="36"/>
        <v>0</v>
      </c>
      <c r="G132" s="132">
        <f t="shared" si="36"/>
        <v>0</v>
      </c>
      <c r="H132" s="167">
        <f t="shared" si="36"/>
        <v>0</v>
      </c>
      <c r="I132" s="132">
        <v>0</v>
      </c>
      <c r="J132" s="132">
        <f t="shared" si="37"/>
        <v>0</v>
      </c>
    </row>
    <row r="133" spans="1:10" s="22" customFormat="1" ht="47.25" x14ac:dyDescent="0.25">
      <c r="A133" s="233"/>
      <c r="B133" s="231"/>
      <c r="C133" s="230"/>
      <c r="D133" s="9" t="s">
        <v>40</v>
      </c>
      <c r="E133" s="132">
        <f t="shared" si="36"/>
        <v>0</v>
      </c>
      <c r="F133" s="132">
        <f t="shared" si="36"/>
        <v>0</v>
      </c>
      <c r="G133" s="132">
        <f t="shared" si="36"/>
        <v>0</v>
      </c>
      <c r="H133" s="167">
        <f t="shared" si="36"/>
        <v>0</v>
      </c>
      <c r="I133" s="132">
        <v>0</v>
      </c>
      <c r="J133" s="132">
        <f t="shared" si="37"/>
        <v>0</v>
      </c>
    </row>
    <row r="134" spans="1:10" s="22" customFormat="1" ht="31.5" x14ac:dyDescent="0.25">
      <c r="A134" s="234"/>
      <c r="B134" s="232"/>
      <c r="C134" s="230"/>
      <c r="D134" s="9" t="s">
        <v>42</v>
      </c>
      <c r="E134" s="132">
        <f t="shared" si="36"/>
        <v>0</v>
      </c>
      <c r="F134" s="132">
        <f t="shared" si="36"/>
        <v>0</v>
      </c>
      <c r="G134" s="132">
        <f t="shared" si="36"/>
        <v>0</v>
      </c>
      <c r="H134" s="167">
        <f t="shared" si="36"/>
        <v>0</v>
      </c>
      <c r="I134" s="132">
        <v>0</v>
      </c>
      <c r="J134" s="132">
        <f t="shared" si="37"/>
        <v>0</v>
      </c>
    </row>
    <row r="135" spans="1:10" ht="15.75" x14ac:dyDescent="0.25">
      <c r="A135" s="223">
        <v>20</v>
      </c>
      <c r="B135" s="210" t="s">
        <v>163</v>
      </c>
      <c r="C135" s="230"/>
      <c r="D135" s="9" t="s">
        <v>35</v>
      </c>
      <c r="E135" s="132">
        <f t="shared" ref="E135:J135" si="39">SUM(E136:E141)</f>
        <v>345</v>
      </c>
      <c r="F135" s="132">
        <f t="shared" si="39"/>
        <v>365</v>
      </c>
      <c r="G135" s="132">
        <f t="shared" si="39"/>
        <v>365</v>
      </c>
      <c r="H135" s="167">
        <f t="shared" si="39"/>
        <v>365</v>
      </c>
      <c r="I135" s="132">
        <f t="shared" si="39"/>
        <v>365</v>
      </c>
      <c r="J135" s="132">
        <f t="shared" si="39"/>
        <v>365</v>
      </c>
    </row>
    <row r="136" spans="1:10" ht="63" x14ac:dyDescent="0.25">
      <c r="A136" s="224"/>
      <c r="B136" s="210"/>
      <c r="C136" s="230"/>
      <c r="D136" s="9" t="s">
        <v>36</v>
      </c>
      <c r="E136" s="132">
        <f>SUM(E157,E164,)</f>
        <v>0</v>
      </c>
      <c r="F136" s="132">
        <v>0</v>
      </c>
      <c r="G136" s="132">
        <v>0</v>
      </c>
      <c r="H136" s="167">
        <v>0</v>
      </c>
      <c r="I136" s="132">
        <v>0</v>
      </c>
      <c r="J136" s="132">
        <v>0</v>
      </c>
    </row>
    <row r="137" spans="1:10" ht="63" x14ac:dyDescent="0.25">
      <c r="A137" s="224"/>
      <c r="B137" s="210"/>
      <c r="C137" s="230"/>
      <c r="D137" s="9" t="s">
        <v>37</v>
      </c>
      <c r="E137" s="132">
        <f>SUM(E158,E165)</f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</row>
    <row r="138" spans="1:10" ht="31.5" x14ac:dyDescent="0.25">
      <c r="A138" s="224"/>
      <c r="B138" s="210"/>
      <c r="C138" s="230"/>
      <c r="D138" s="9" t="s">
        <v>38</v>
      </c>
      <c r="E138" s="134">
        <v>345</v>
      </c>
      <c r="F138" s="134">
        <v>365</v>
      </c>
      <c r="G138" s="134">
        <v>365</v>
      </c>
      <c r="H138" s="134">
        <v>365</v>
      </c>
      <c r="I138" s="134">
        <v>365</v>
      </c>
      <c r="J138" s="134">
        <v>365</v>
      </c>
    </row>
    <row r="139" spans="1:10" ht="47.25" x14ac:dyDescent="0.25">
      <c r="A139" s="224"/>
      <c r="B139" s="210"/>
      <c r="C139" s="230"/>
      <c r="D139" s="9" t="s">
        <v>39</v>
      </c>
      <c r="E139" s="132">
        <f>SUM(E160,E167)</f>
        <v>0</v>
      </c>
      <c r="F139" s="132">
        <v>0</v>
      </c>
      <c r="G139" s="132">
        <v>0</v>
      </c>
      <c r="H139" s="132">
        <v>0</v>
      </c>
      <c r="I139" s="132">
        <v>0</v>
      </c>
      <c r="J139" s="132">
        <v>0</v>
      </c>
    </row>
    <row r="140" spans="1:10" ht="47.25" x14ac:dyDescent="0.25">
      <c r="A140" s="224"/>
      <c r="B140" s="210"/>
      <c r="C140" s="230"/>
      <c r="D140" s="9" t="s">
        <v>40</v>
      </c>
      <c r="E140" s="132">
        <f>SUM(E161,E168)</f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</row>
    <row r="141" spans="1:10" ht="31.5" x14ac:dyDescent="0.25">
      <c r="A141" s="225"/>
      <c r="B141" s="210"/>
      <c r="C141" s="230"/>
      <c r="D141" s="9" t="s">
        <v>42</v>
      </c>
      <c r="E141" s="132">
        <f>SUM(E162,E169)</f>
        <v>0</v>
      </c>
      <c r="F141" s="132">
        <v>0</v>
      </c>
      <c r="G141" s="132">
        <v>0</v>
      </c>
      <c r="H141" s="132">
        <v>0</v>
      </c>
      <c r="I141" s="132">
        <v>0</v>
      </c>
      <c r="J141" s="132">
        <v>0</v>
      </c>
    </row>
    <row r="142" spans="1:10" s="102" customFormat="1" ht="15.75" x14ac:dyDescent="0.25">
      <c r="A142" s="223">
        <v>21</v>
      </c>
      <c r="B142" s="210" t="s">
        <v>154</v>
      </c>
      <c r="C142" s="230"/>
      <c r="D142" s="9" t="s">
        <v>35</v>
      </c>
      <c r="E142" s="132">
        <f t="shared" ref="E142:J142" si="40">SUM(E143:E148)</f>
        <v>510</v>
      </c>
      <c r="F142" s="132">
        <f t="shared" si="40"/>
        <v>550</v>
      </c>
      <c r="G142" s="132">
        <f t="shared" si="40"/>
        <v>550</v>
      </c>
      <c r="H142" s="132">
        <f t="shared" si="40"/>
        <v>550</v>
      </c>
      <c r="I142" s="132">
        <f t="shared" si="40"/>
        <v>550</v>
      </c>
      <c r="J142" s="132">
        <f t="shared" si="40"/>
        <v>550</v>
      </c>
    </row>
    <row r="143" spans="1:10" s="102" customFormat="1" ht="63" x14ac:dyDescent="0.25">
      <c r="A143" s="224"/>
      <c r="B143" s="210"/>
      <c r="C143" s="230"/>
      <c r="D143" s="9" t="s">
        <v>36</v>
      </c>
      <c r="E143" s="132">
        <f>SUM(E164,)</f>
        <v>0</v>
      </c>
      <c r="F143" s="132">
        <v>0</v>
      </c>
      <c r="G143" s="132">
        <v>0</v>
      </c>
      <c r="H143" s="132">
        <v>0</v>
      </c>
      <c r="I143" s="132">
        <v>0</v>
      </c>
      <c r="J143" s="132">
        <v>0</v>
      </c>
    </row>
    <row r="144" spans="1:10" s="102" customFormat="1" ht="63" x14ac:dyDescent="0.25">
      <c r="A144" s="224"/>
      <c r="B144" s="210"/>
      <c r="C144" s="230"/>
      <c r="D144" s="9" t="s">
        <v>37</v>
      </c>
      <c r="E144" s="132">
        <f>SUM(E165,)</f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</row>
    <row r="145" spans="1:10" s="102" customFormat="1" ht="31.5" x14ac:dyDescent="0.25">
      <c r="A145" s="224"/>
      <c r="B145" s="210"/>
      <c r="C145" s="230"/>
      <c r="D145" s="9" t="s">
        <v>38</v>
      </c>
      <c r="E145" s="134">
        <v>510</v>
      </c>
      <c r="F145" s="134">
        <v>550</v>
      </c>
      <c r="G145" s="134">
        <v>550</v>
      </c>
      <c r="H145" s="134">
        <v>550</v>
      </c>
      <c r="I145" s="134">
        <v>550</v>
      </c>
      <c r="J145" s="134">
        <v>550</v>
      </c>
    </row>
    <row r="146" spans="1:10" s="102" customFormat="1" ht="47.25" x14ac:dyDescent="0.25">
      <c r="A146" s="224"/>
      <c r="B146" s="210"/>
      <c r="C146" s="230"/>
      <c r="D146" s="9" t="s">
        <v>39</v>
      </c>
      <c r="E146" s="132">
        <f>SUM(E167,)</f>
        <v>0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</row>
    <row r="147" spans="1:10" s="102" customFormat="1" ht="47.25" x14ac:dyDescent="0.25">
      <c r="A147" s="224"/>
      <c r="B147" s="210"/>
      <c r="C147" s="230"/>
      <c r="D147" s="9" t="s">
        <v>40</v>
      </c>
      <c r="E147" s="132">
        <f>SUM(E168,)</f>
        <v>0</v>
      </c>
      <c r="F147" s="132">
        <v>0</v>
      </c>
      <c r="G147" s="132">
        <v>0</v>
      </c>
      <c r="H147" s="132">
        <v>0</v>
      </c>
      <c r="I147" s="132">
        <v>0</v>
      </c>
      <c r="J147" s="132">
        <v>0</v>
      </c>
    </row>
    <row r="148" spans="1:10" s="102" customFormat="1" ht="31.5" x14ac:dyDescent="0.25">
      <c r="A148" s="225"/>
      <c r="B148" s="210"/>
      <c r="C148" s="230"/>
      <c r="D148" s="9" t="s">
        <v>42</v>
      </c>
      <c r="E148" s="132">
        <f>SUM(E169,)</f>
        <v>0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</row>
    <row r="149" spans="1:10" s="102" customFormat="1" ht="15.75" x14ac:dyDescent="0.25">
      <c r="A149" s="223">
        <v>22</v>
      </c>
      <c r="B149" s="210" t="s">
        <v>122</v>
      </c>
      <c r="C149" s="230"/>
      <c r="D149" s="9" t="s">
        <v>35</v>
      </c>
      <c r="E149" s="132">
        <f>SUM(E150:E155)</f>
        <v>145</v>
      </c>
      <c r="F149" s="132">
        <f t="shared" ref="F149:I149" si="41">SUM(F150:F155)</f>
        <v>85</v>
      </c>
      <c r="G149" s="132">
        <f t="shared" si="41"/>
        <v>85</v>
      </c>
      <c r="H149" s="132">
        <f t="shared" si="41"/>
        <v>85</v>
      </c>
      <c r="I149" s="132">
        <f t="shared" si="41"/>
        <v>85</v>
      </c>
      <c r="J149" s="132">
        <f t="shared" ref="J149" si="42">SUM(J150:J155)</f>
        <v>85</v>
      </c>
    </row>
    <row r="150" spans="1:10" s="102" customFormat="1" ht="63" x14ac:dyDescent="0.25">
      <c r="A150" s="224"/>
      <c r="B150" s="210"/>
      <c r="C150" s="230"/>
      <c r="D150" s="9" t="s">
        <v>36</v>
      </c>
      <c r="E150" s="132">
        <f>SUM(E171)</f>
        <v>0</v>
      </c>
      <c r="F150" s="132">
        <f t="shared" ref="F150:J150" si="43">SUM(F171)</f>
        <v>0</v>
      </c>
      <c r="G150" s="132">
        <f t="shared" si="43"/>
        <v>0</v>
      </c>
      <c r="H150" s="132">
        <f t="shared" si="43"/>
        <v>0</v>
      </c>
      <c r="I150" s="132">
        <f t="shared" si="43"/>
        <v>0</v>
      </c>
      <c r="J150" s="132">
        <f t="shared" si="43"/>
        <v>0</v>
      </c>
    </row>
    <row r="151" spans="1:10" s="102" customFormat="1" ht="63" x14ac:dyDescent="0.25">
      <c r="A151" s="224"/>
      <c r="B151" s="210"/>
      <c r="C151" s="230"/>
      <c r="D151" s="9" t="s">
        <v>37</v>
      </c>
      <c r="E151" s="132">
        <f>SUM(E172)</f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</row>
    <row r="152" spans="1:10" s="102" customFormat="1" ht="31.5" x14ac:dyDescent="0.25">
      <c r="A152" s="224"/>
      <c r="B152" s="210"/>
      <c r="C152" s="230"/>
      <c r="D152" s="9" t="s">
        <v>38</v>
      </c>
      <c r="E152" s="134">
        <v>145</v>
      </c>
      <c r="F152" s="134">
        <v>85</v>
      </c>
      <c r="G152" s="134">
        <v>85</v>
      </c>
      <c r="H152" s="134">
        <v>85</v>
      </c>
      <c r="I152" s="134">
        <v>85</v>
      </c>
      <c r="J152" s="134">
        <v>85</v>
      </c>
    </row>
    <row r="153" spans="1:10" s="102" customFormat="1" ht="47.25" x14ac:dyDescent="0.25">
      <c r="A153" s="224"/>
      <c r="B153" s="210"/>
      <c r="C153" s="230"/>
      <c r="D153" s="9" t="s">
        <v>39</v>
      </c>
      <c r="E153" s="132">
        <f>SUM(E174)</f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f>SUM(J174)</f>
        <v>0</v>
      </c>
    </row>
    <row r="154" spans="1:10" s="102" customFormat="1" ht="47.25" x14ac:dyDescent="0.25">
      <c r="A154" s="224"/>
      <c r="B154" s="210"/>
      <c r="C154" s="230"/>
      <c r="D154" s="9" t="s">
        <v>40</v>
      </c>
      <c r="E154" s="132">
        <f>SUM(E175)</f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</row>
    <row r="155" spans="1:10" s="102" customFormat="1" ht="31.5" x14ac:dyDescent="0.25">
      <c r="A155" s="225"/>
      <c r="B155" s="210"/>
      <c r="C155" s="230"/>
      <c r="D155" s="9" t="s">
        <v>42</v>
      </c>
      <c r="E155" s="132">
        <f>SUM(E176)</f>
        <v>0</v>
      </c>
      <c r="F155" s="132">
        <v>0</v>
      </c>
      <c r="G155" s="132">
        <v>0</v>
      </c>
      <c r="H155" s="132">
        <v>0</v>
      </c>
      <c r="I155" s="132">
        <v>0</v>
      </c>
      <c r="J155" s="132">
        <v>0</v>
      </c>
    </row>
    <row r="156" spans="1:10" ht="15.75" x14ac:dyDescent="0.25">
      <c r="A156" s="223">
        <v>23</v>
      </c>
      <c r="B156" s="210" t="s">
        <v>125</v>
      </c>
      <c r="C156" s="230"/>
      <c r="D156" s="9" t="s">
        <v>35</v>
      </c>
      <c r="E156" s="132">
        <f>SUM(E157:E162)</f>
        <v>0</v>
      </c>
      <c r="F156" s="132">
        <f>SUM(F157:F162)</f>
        <v>0</v>
      </c>
      <c r="G156" s="132">
        <f>SUM(G157:G162)</f>
        <v>0</v>
      </c>
      <c r="H156" s="132">
        <f>SUM(H157:H162)</f>
        <v>0</v>
      </c>
      <c r="I156" s="132">
        <f t="shared" ref="I156:J156" si="44">SUM(I157:I162)</f>
        <v>0</v>
      </c>
      <c r="J156" s="132">
        <f t="shared" si="44"/>
        <v>0</v>
      </c>
    </row>
    <row r="157" spans="1:10" ht="63" x14ac:dyDescent="0.25">
      <c r="A157" s="224"/>
      <c r="B157" s="210"/>
      <c r="C157" s="230"/>
      <c r="D157" s="9" t="s">
        <v>36</v>
      </c>
      <c r="E157" s="132">
        <f>SUM(E164,)</f>
        <v>0</v>
      </c>
      <c r="F157" s="132">
        <v>0</v>
      </c>
      <c r="G157" s="132">
        <v>0</v>
      </c>
      <c r="H157" s="132">
        <v>0</v>
      </c>
      <c r="I157" s="132">
        <v>0</v>
      </c>
      <c r="J157" s="132">
        <f>SUM(J171,J178)</f>
        <v>0</v>
      </c>
    </row>
    <row r="158" spans="1:10" ht="63" x14ac:dyDescent="0.25">
      <c r="A158" s="224"/>
      <c r="B158" s="210"/>
      <c r="C158" s="230"/>
      <c r="D158" s="9" t="s">
        <v>37</v>
      </c>
      <c r="E158" s="132">
        <f>SUM(E165,)</f>
        <v>0</v>
      </c>
      <c r="F158" s="132">
        <v>0</v>
      </c>
      <c r="G158" s="132">
        <v>0</v>
      </c>
      <c r="H158" s="132">
        <v>0</v>
      </c>
      <c r="I158" s="132">
        <v>0</v>
      </c>
      <c r="J158" s="132">
        <f>SUM(J172,J179)</f>
        <v>0</v>
      </c>
    </row>
    <row r="159" spans="1:10" ht="31.5" x14ac:dyDescent="0.25">
      <c r="A159" s="224"/>
      <c r="B159" s="210"/>
      <c r="C159" s="230"/>
      <c r="D159" s="9" t="s">
        <v>38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</row>
    <row r="160" spans="1:10" ht="47.25" x14ac:dyDescent="0.25">
      <c r="A160" s="224"/>
      <c r="B160" s="210"/>
      <c r="C160" s="230"/>
      <c r="D160" s="9" t="s">
        <v>39</v>
      </c>
      <c r="E160" s="132">
        <f>SUM(E167,)</f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</row>
    <row r="161" spans="1:10" ht="47.25" x14ac:dyDescent="0.25">
      <c r="A161" s="224"/>
      <c r="B161" s="210"/>
      <c r="C161" s="230"/>
      <c r="D161" s="9" t="s">
        <v>40</v>
      </c>
      <c r="E161" s="132">
        <f>SUM(E168,)</f>
        <v>0</v>
      </c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</row>
    <row r="162" spans="1:10" ht="30.75" customHeight="1" x14ac:dyDescent="0.25">
      <c r="A162" s="225"/>
      <c r="B162" s="210"/>
      <c r="C162" s="230"/>
      <c r="D162" s="9" t="s">
        <v>42</v>
      </c>
      <c r="E162" s="132">
        <f>SUM(E169,)</f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</row>
    <row r="163" spans="1:10" s="22" customFormat="1" ht="15.75" customHeight="1" x14ac:dyDescent="0.25">
      <c r="A163" s="223">
        <v>24</v>
      </c>
      <c r="B163" s="210" t="s">
        <v>126</v>
      </c>
      <c r="C163" s="230"/>
      <c r="D163" s="9" t="s">
        <v>35</v>
      </c>
      <c r="E163" s="132">
        <f>E166</f>
        <v>0</v>
      </c>
      <c r="F163" s="132">
        <f>SUM(F164:F169)</f>
        <v>0</v>
      </c>
      <c r="G163" s="132">
        <f>SUM(G164:G169)</f>
        <v>0</v>
      </c>
      <c r="H163" s="132">
        <f>SUM(H164:H169)</f>
        <v>0</v>
      </c>
      <c r="I163" s="132">
        <v>0</v>
      </c>
      <c r="J163" s="132">
        <f>SUM(J164:J169)</f>
        <v>0</v>
      </c>
    </row>
    <row r="164" spans="1:10" s="22" customFormat="1" ht="68.25" customHeight="1" x14ac:dyDescent="0.25">
      <c r="A164" s="233"/>
      <c r="B164" s="210"/>
      <c r="C164" s="230"/>
      <c r="D164" s="9" t="s">
        <v>36</v>
      </c>
      <c r="E164" s="132">
        <f>SUM(E171)</f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</row>
    <row r="165" spans="1:10" s="22" customFormat="1" ht="69.75" customHeight="1" x14ac:dyDescent="0.25">
      <c r="A165" s="233"/>
      <c r="B165" s="210"/>
      <c r="C165" s="230"/>
      <c r="D165" s="9" t="s">
        <v>37</v>
      </c>
      <c r="E165" s="132">
        <f>SUM(E172)</f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</row>
    <row r="166" spans="1:10" s="22" customFormat="1" ht="31.5" x14ac:dyDescent="0.25">
      <c r="A166" s="233"/>
      <c r="B166" s="210"/>
      <c r="C166" s="230"/>
      <c r="D166" s="9" t="s">
        <v>38</v>
      </c>
      <c r="E166" s="132">
        <v>0</v>
      </c>
      <c r="F166" s="132">
        <v>0</v>
      </c>
      <c r="G166" s="132">
        <v>0</v>
      </c>
      <c r="H166" s="132">
        <v>0</v>
      </c>
      <c r="I166" s="132">
        <v>0</v>
      </c>
      <c r="J166" s="132">
        <v>0</v>
      </c>
    </row>
    <row r="167" spans="1:10" s="22" customFormat="1" ht="47.25" x14ac:dyDescent="0.25">
      <c r="A167" s="233"/>
      <c r="B167" s="210"/>
      <c r="C167" s="230"/>
      <c r="D167" s="9" t="s">
        <v>39</v>
      </c>
      <c r="E167" s="132">
        <f>SUM(E174)</f>
        <v>0</v>
      </c>
      <c r="F167" s="132">
        <v>0</v>
      </c>
      <c r="G167" s="132">
        <v>0</v>
      </c>
      <c r="H167" s="132">
        <v>0</v>
      </c>
      <c r="I167" s="132">
        <v>0</v>
      </c>
      <c r="J167" s="132">
        <v>0</v>
      </c>
    </row>
    <row r="168" spans="1:10" s="22" customFormat="1" ht="47.25" x14ac:dyDescent="0.25">
      <c r="A168" s="233"/>
      <c r="B168" s="210"/>
      <c r="C168" s="230"/>
      <c r="D168" s="9" t="s">
        <v>40</v>
      </c>
      <c r="E168" s="132">
        <f>SUM(E175)</f>
        <v>0</v>
      </c>
      <c r="F168" s="132">
        <v>0</v>
      </c>
      <c r="G168" s="132">
        <v>0</v>
      </c>
      <c r="H168" s="132">
        <v>0</v>
      </c>
      <c r="I168" s="132">
        <v>0</v>
      </c>
      <c r="J168" s="132">
        <v>0</v>
      </c>
    </row>
    <row r="169" spans="1:10" s="22" customFormat="1" ht="31.5" x14ac:dyDescent="0.25">
      <c r="A169" s="234"/>
      <c r="B169" s="210"/>
      <c r="C169" s="230"/>
      <c r="D169" s="9" t="s">
        <v>42</v>
      </c>
      <c r="E169" s="132">
        <f>SUM(E176)</f>
        <v>0</v>
      </c>
      <c r="F169" s="132">
        <v>0</v>
      </c>
      <c r="G169" s="132">
        <v>0</v>
      </c>
      <c r="H169" s="132">
        <v>0</v>
      </c>
      <c r="I169" s="132">
        <v>0</v>
      </c>
      <c r="J169" s="132">
        <v>0</v>
      </c>
    </row>
  </sheetData>
  <mergeCells count="57">
    <mergeCell ref="A22:A28"/>
    <mergeCell ref="B22:B28"/>
    <mergeCell ref="C8:C14"/>
    <mergeCell ref="A57:A63"/>
    <mergeCell ref="B57:B63"/>
    <mergeCell ref="B8:B14"/>
    <mergeCell ref="A8:A14"/>
    <mergeCell ref="A43:A49"/>
    <mergeCell ref="B43:B49"/>
    <mergeCell ref="C15:C84"/>
    <mergeCell ref="B50:B56"/>
    <mergeCell ref="A50:A56"/>
    <mergeCell ref="B29:B35"/>
    <mergeCell ref="A29:A35"/>
    <mergeCell ref="A15:A21"/>
    <mergeCell ref="B15:B21"/>
    <mergeCell ref="A36:A42"/>
    <mergeCell ref="B36:B42"/>
    <mergeCell ref="B64:B70"/>
    <mergeCell ref="A71:A77"/>
    <mergeCell ref="B71:B77"/>
    <mergeCell ref="A64:A70"/>
    <mergeCell ref="D5:D6"/>
    <mergeCell ref="A3:J3"/>
    <mergeCell ref="A5:A6"/>
    <mergeCell ref="B5:B6"/>
    <mergeCell ref="C5:C6"/>
    <mergeCell ref="F5:J5"/>
    <mergeCell ref="H1:J1"/>
    <mergeCell ref="A163:A169"/>
    <mergeCell ref="B163:B169"/>
    <mergeCell ref="A128:A134"/>
    <mergeCell ref="B142:B148"/>
    <mergeCell ref="A149:A155"/>
    <mergeCell ref="A156:A162"/>
    <mergeCell ref="B114:B120"/>
    <mergeCell ref="B135:B141"/>
    <mergeCell ref="A114:A120"/>
    <mergeCell ref="A135:A141"/>
    <mergeCell ref="A121:A127"/>
    <mergeCell ref="B121:B127"/>
    <mergeCell ref="B85:J85"/>
    <mergeCell ref="B156:B162"/>
    <mergeCell ref="A142:A148"/>
    <mergeCell ref="A78:A84"/>
    <mergeCell ref="B78:B84"/>
    <mergeCell ref="C86:C169"/>
    <mergeCell ref="B149:B155"/>
    <mergeCell ref="B128:B134"/>
    <mergeCell ref="A107:A113"/>
    <mergeCell ref="B107:B113"/>
    <mergeCell ref="A100:A106"/>
    <mergeCell ref="B100:B106"/>
    <mergeCell ref="A86:A92"/>
    <mergeCell ref="B86:B92"/>
    <mergeCell ref="A93:A99"/>
    <mergeCell ref="B93:B99"/>
  </mergeCells>
  <pageMargins left="0.23622047244094491" right="0.23622047244094491" top="0.35433070866141736" bottom="0.35433070866141736" header="0.11811023622047245" footer="0.11811023622047245"/>
  <pageSetup paperSize="9" scale="55" firstPageNumber="19" fitToHeight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5"/>
  <sheetViews>
    <sheetView tabSelected="1" view="pageLayout" topLeftCell="A31" zoomScale="85" zoomScalePageLayoutView="85" workbookViewId="0">
      <selection activeCell="F41" sqref="F41"/>
    </sheetView>
  </sheetViews>
  <sheetFormatPr defaultRowHeight="15" x14ac:dyDescent="0.25"/>
  <cols>
    <col min="1" max="1" width="5.42578125" style="54" customWidth="1"/>
    <col min="2" max="2" width="19.5703125" style="54" customWidth="1"/>
    <col min="3" max="3" width="11.5703125" style="54" customWidth="1"/>
    <col min="4" max="4" width="11" style="54" customWidth="1"/>
    <col min="5" max="5" width="10.42578125" style="54" customWidth="1"/>
    <col min="6" max="6" width="16" style="54" customWidth="1"/>
    <col min="7" max="7" width="18.85546875" style="39" customWidth="1"/>
    <col min="8" max="8" width="13.28515625" style="54" hidden="1" customWidth="1"/>
    <col min="9" max="9" width="13.28515625" style="54" customWidth="1"/>
    <col min="10" max="10" width="14.5703125" customWidth="1"/>
    <col min="11" max="11" width="13.85546875" customWidth="1"/>
    <col min="12" max="12" width="12.7109375" customWidth="1"/>
    <col min="13" max="13" width="13.85546875" customWidth="1"/>
  </cols>
  <sheetData>
    <row r="1" spans="1:15" s="24" customFormat="1" ht="83.25" customHeight="1" x14ac:dyDescent="0.25">
      <c r="A1" s="45"/>
      <c r="B1" s="45"/>
      <c r="C1" s="45"/>
      <c r="D1" s="45"/>
      <c r="E1" s="45"/>
      <c r="F1" s="46"/>
      <c r="G1" s="241"/>
      <c r="H1" s="241"/>
      <c r="I1" s="113"/>
      <c r="K1" s="185" t="s">
        <v>195</v>
      </c>
      <c r="L1" s="185"/>
      <c r="M1" s="185"/>
    </row>
    <row r="2" spans="1:15" s="24" customFormat="1" ht="13.5" hidden="1" customHeight="1" x14ac:dyDescent="0.25">
      <c r="A2" s="45"/>
      <c r="B2" s="45"/>
      <c r="C2" s="45"/>
      <c r="D2" s="45"/>
      <c r="E2" s="45"/>
      <c r="F2" s="45"/>
      <c r="G2" s="40"/>
      <c r="H2" s="47"/>
      <c r="I2" s="47"/>
    </row>
    <row r="3" spans="1:15" ht="15" customHeight="1" x14ac:dyDescent="0.25">
      <c r="A3" s="259" t="s">
        <v>150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5" ht="22.5" customHeight="1" x14ac:dyDescent="0.2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5" x14ac:dyDescent="0.25">
      <c r="A5" s="48"/>
      <c r="B5" s="48"/>
      <c r="C5" s="48"/>
      <c r="D5" s="48"/>
      <c r="E5" s="48"/>
      <c r="F5" s="48"/>
      <c r="G5" s="41"/>
      <c r="H5" s="48"/>
      <c r="I5" s="48"/>
    </row>
    <row r="6" spans="1:15" ht="15" customHeight="1" x14ac:dyDescent="0.25">
      <c r="A6" s="243" t="s">
        <v>0</v>
      </c>
      <c r="B6" s="244" t="s">
        <v>46</v>
      </c>
      <c r="C6" s="244" t="s">
        <v>43</v>
      </c>
      <c r="D6" s="245" t="s">
        <v>7</v>
      </c>
      <c r="E6" s="245"/>
      <c r="F6" s="242" t="s">
        <v>47</v>
      </c>
      <c r="G6" s="242" t="s">
        <v>48</v>
      </c>
      <c r="H6" s="242" t="s">
        <v>134</v>
      </c>
      <c r="I6" s="256" t="s">
        <v>176</v>
      </c>
      <c r="J6" s="256" t="s">
        <v>177</v>
      </c>
      <c r="K6" s="256" t="s">
        <v>178</v>
      </c>
      <c r="L6" s="256" t="s">
        <v>179</v>
      </c>
      <c r="M6" s="256" t="s">
        <v>180</v>
      </c>
    </row>
    <row r="7" spans="1:15" ht="103.5" customHeight="1" x14ac:dyDescent="0.25">
      <c r="A7" s="243"/>
      <c r="B7" s="244"/>
      <c r="C7" s="244"/>
      <c r="D7" s="56" t="s">
        <v>49</v>
      </c>
      <c r="E7" s="56" t="s">
        <v>50</v>
      </c>
      <c r="F7" s="242"/>
      <c r="G7" s="242"/>
      <c r="H7" s="242"/>
      <c r="I7" s="257"/>
      <c r="J7" s="257"/>
      <c r="K7" s="257"/>
      <c r="L7" s="257"/>
      <c r="M7" s="257"/>
    </row>
    <row r="8" spans="1:15" x14ac:dyDescent="0.2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42">
        <v>7</v>
      </c>
      <c r="H8" s="50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</row>
    <row r="9" spans="1:15" ht="246.75" customHeight="1" x14ac:dyDescent="0.25">
      <c r="A9" s="50">
        <v>1</v>
      </c>
      <c r="B9" s="51" t="s">
        <v>149</v>
      </c>
      <c r="C9" s="42" t="s">
        <v>9</v>
      </c>
      <c r="D9" s="136">
        <v>43101</v>
      </c>
      <c r="E9" s="136">
        <v>44926</v>
      </c>
      <c r="F9" s="49" t="s">
        <v>81</v>
      </c>
      <c r="G9" s="37" t="s">
        <v>164</v>
      </c>
      <c r="H9" s="131" t="e">
        <f>п.6!E11</f>
        <v>#REF!</v>
      </c>
      <c r="I9" s="131">
        <f>п.6!F11</f>
        <v>53596.98</v>
      </c>
      <c r="J9" s="131">
        <f>п.6!G11</f>
        <v>52578.98</v>
      </c>
      <c r="K9" s="131">
        <f>п.6!H11</f>
        <v>54659.98</v>
      </c>
      <c r="L9" s="131">
        <f>п.6!I11</f>
        <v>54659.98</v>
      </c>
      <c r="M9" s="131">
        <f>п.6!J11</f>
        <v>54659.98</v>
      </c>
    </row>
    <row r="10" spans="1:15" ht="109.5" customHeight="1" x14ac:dyDescent="0.25">
      <c r="A10" s="59">
        <v>2</v>
      </c>
      <c r="B10" s="51" t="s">
        <v>144</v>
      </c>
      <c r="C10" s="246" t="s">
        <v>9</v>
      </c>
      <c r="D10" s="136">
        <v>43101</v>
      </c>
      <c r="E10" s="136">
        <v>44926</v>
      </c>
      <c r="F10" s="246" t="s">
        <v>82</v>
      </c>
      <c r="G10" s="37" t="s">
        <v>165</v>
      </c>
      <c r="H10" s="129" t="e">
        <f>п.6!E18</f>
        <v>#REF!</v>
      </c>
      <c r="I10" s="129">
        <f>п.6!F18</f>
        <v>52596.98</v>
      </c>
      <c r="J10" s="129">
        <f>п.6!G18</f>
        <v>51578.98</v>
      </c>
      <c r="K10" s="129">
        <f>п.6!H18</f>
        <v>53659.98</v>
      </c>
      <c r="L10" s="129">
        <f>п.6!I18</f>
        <v>53659.98</v>
      </c>
      <c r="M10" s="129">
        <f>п.6!J18</f>
        <v>53659.98</v>
      </c>
    </row>
    <row r="11" spans="1:15" ht="93" customHeight="1" x14ac:dyDescent="0.25">
      <c r="A11" s="114">
        <v>3</v>
      </c>
      <c r="B11" s="51" t="s">
        <v>157</v>
      </c>
      <c r="C11" s="249"/>
      <c r="D11" s="136">
        <v>43101</v>
      </c>
      <c r="E11" s="136">
        <v>44926</v>
      </c>
      <c r="F11" s="249"/>
      <c r="G11" s="37" t="s">
        <v>166</v>
      </c>
      <c r="H11" s="129" t="e">
        <f>H10</f>
        <v>#REF!</v>
      </c>
      <c r="I11" s="129">
        <f t="shared" ref="I11:M11" si="0">I10</f>
        <v>52596.98</v>
      </c>
      <c r="J11" s="129">
        <f t="shared" si="0"/>
        <v>51578.98</v>
      </c>
      <c r="K11" s="129">
        <f t="shared" si="0"/>
        <v>53659.98</v>
      </c>
      <c r="L11" s="129">
        <f t="shared" si="0"/>
        <v>53659.98</v>
      </c>
      <c r="M11" s="129">
        <f t="shared" si="0"/>
        <v>53659.98</v>
      </c>
      <c r="O11" s="147"/>
    </row>
    <row r="12" spans="1:15" ht="90" customHeight="1" x14ac:dyDescent="0.25">
      <c r="A12" s="59">
        <v>4</v>
      </c>
      <c r="B12" s="51" t="s">
        <v>52</v>
      </c>
      <c r="C12" s="249"/>
      <c r="D12" s="136">
        <v>43101</v>
      </c>
      <c r="E12" s="136">
        <v>44926</v>
      </c>
      <c r="F12" s="249"/>
      <c r="G12" s="38" t="s">
        <v>181</v>
      </c>
      <c r="H12" s="129">
        <f>п.6!E32</f>
        <v>47622</v>
      </c>
      <c r="I12" s="129">
        <f>п.6!F32</f>
        <v>49596.98</v>
      </c>
      <c r="J12" s="129">
        <f>п.6!G32</f>
        <v>51578.98</v>
      </c>
      <c r="K12" s="129">
        <f>п.6!H32</f>
        <v>53659.98</v>
      </c>
      <c r="L12" s="129">
        <f>п.6!I32</f>
        <v>53659.98</v>
      </c>
      <c r="M12" s="129">
        <f>п.6!J32</f>
        <v>53659.98</v>
      </c>
    </row>
    <row r="13" spans="1:15" ht="82.5" customHeight="1" x14ac:dyDescent="0.25">
      <c r="A13" s="59">
        <v>5</v>
      </c>
      <c r="B13" s="139" t="s">
        <v>53</v>
      </c>
      <c r="C13" s="249"/>
      <c r="D13" s="136">
        <v>43101</v>
      </c>
      <c r="E13" s="136">
        <v>44926</v>
      </c>
      <c r="F13" s="249"/>
      <c r="G13" s="38" t="s">
        <v>181</v>
      </c>
      <c r="H13" s="129">
        <f>п.6!E39</f>
        <v>220</v>
      </c>
      <c r="I13" s="129">
        <f>п.6!F39</f>
        <v>0</v>
      </c>
      <c r="J13" s="129">
        <f>п.6!G39</f>
        <v>0</v>
      </c>
      <c r="K13" s="129">
        <f>п.6!H39</f>
        <v>0</v>
      </c>
      <c r="L13" s="129">
        <f>п.6!I39</f>
        <v>0</v>
      </c>
      <c r="M13" s="129">
        <f>п.6!J39</f>
        <v>0</v>
      </c>
    </row>
    <row r="14" spans="1:15" ht="66" customHeight="1" x14ac:dyDescent="0.25">
      <c r="A14" s="59">
        <v>6</v>
      </c>
      <c r="B14" s="51" t="s">
        <v>153</v>
      </c>
      <c r="C14" s="249"/>
      <c r="D14" s="136">
        <v>43101</v>
      </c>
      <c r="E14" s="136">
        <v>44926</v>
      </c>
      <c r="F14" s="249"/>
      <c r="G14" s="38" t="s">
        <v>181</v>
      </c>
      <c r="H14" s="129">
        <f>п.6!E46</f>
        <v>121.5</v>
      </c>
      <c r="I14" s="129">
        <f>п.6!F46</f>
        <v>0</v>
      </c>
      <c r="J14" s="129">
        <f>п.6!G46</f>
        <v>0</v>
      </c>
      <c r="K14" s="129">
        <f>п.6!H46</f>
        <v>0</v>
      </c>
      <c r="L14" s="129">
        <f>п.6!I46</f>
        <v>0</v>
      </c>
      <c r="M14" s="129">
        <f>п.6!J46</f>
        <v>0</v>
      </c>
    </row>
    <row r="15" spans="1:15" ht="183.75" customHeight="1" x14ac:dyDescent="0.25">
      <c r="A15" s="59">
        <v>7</v>
      </c>
      <c r="B15" s="139" t="s">
        <v>76</v>
      </c>
      <c r="C15" s="249"/>
      <c r="D15" s="136">
        <v>43101</v>
      </c>
      <c r="E15" s="136">
        <v>44926</v>
      </c>
      <c r="F15" s="249"/>
      <c r="G15" s="38" t="s">
        <v>181</v>
      </c>
      <c r="H15" s="129">
        <f>п.6!E53</f>
        <v>0</v>
      </c>
      <c r="I15" s="129">
        <f>п.6!F53</f>
        <v>0</v>
      </c>
      <c r="J15" s="129">
        <f>п.6!G53</f>
        <v>0</v>
      </c>
      <c r="K15" s="129">
        <f>п.6!H53</f>
        <v>0</v>
      </c>
      <c r="L15" s="129">
        <f>п.6!I53</f>
        <v>0</v>
      </c>
      <c r="M15" s="129">
        <f>п.6!J53</f>
        <v>0</v>
      </c>
    </row>
    <row r="16" spans="1:15" ht="56.25" customHeight="1" x14ac:dyDescent="0.25">
      <c r="A16" s="59">
        <v>8</v>
      </c>
      <c r="B16" s="139" t="s">
        <v>80</v>
      </c>
      <c r="C16" s="249"/>
      <c r="D16" s="136">
        <v>43101</v>
      </c>
      <c r="E16" s="136">
        <v>44926</v>
      </c>
      <c r="F16" s="249"/>
      <c r="G16" s="38" t="s">
        <v>181</v>
      </c>
      <c r="H16" s="129">
        <f>п.6!E60</f>
        <v>0</v>
      </c>
      <c r="I16" s="129">
        <f>п.6!F60</f>
        <v>0</v>
      </c>
      <c r="J16" s="129">
        <f>п.6!G60</f>
        <v>0</v>
      </c>
      <c r="K16" s="129">
        <f>п.6!H60</f>
        <v>0</v>
      </c>
      <c r="L16" s="129">
        <f>п.6!I60</f>
        <v>0</v>
      </c>
      <c r="M16" s="129">
        <f>п.6!J60</f>
        <v>0</v>
      </c>
    </row>
    <row r="17" spans="1:13" s="58" customFormat="1" ht="77.25" customHeight="1" x14ac:dyDescent="0.25">
      <c r="A17" s="60" t="s">
        <v>58</v>
      </c>
      <c r="B17" s="61" t="s">
        <v>190</v>
      </c>
      <c r="C17" s="249"/>
      <c r="D17" s="136">
        <v>43101</v>
      </c>
      <c r="E17" s="136">
        <v>44926</v>
      </c>
      <c r="F17" s="249"/>
      <c r="G17" s="152" t="s">
        <v>181</v>
      </c>
      <c r="H17" s="129">
        <f>п.6!E67</f>
        <v>0</v>
      </c>
      <c r="I17" s="129">
        <f>п.6!F67</f>
        <v>0</v>
      </c>
      <c r="J17" s="129">
        <f>п.6!G67</f>
        <v>0</v>
      </c>
      <c r="K17" s="129">
        <f>п.6!H67</f>
        <v>0</v>
      </c>
      <c r="L17" s="129">
        <f>п.6!I67</f>
        <v>0</v>
      </c>
      <c r="M17" s="129">
        <f>п.6!J67</f>
        <v>0</v>
      </c>
    </row>
    <row r="18" spans="1:13" s="58" customFormat="1" ht="132.75" customHeight="1" x14ac:dyDescent="0.25">
      <c r="A18" s="60" t="s">
        <v>59</v>
      </c>
      <c r="B18" s="61" t="s">
        <v>191</v>
      </c>
      <c r="C18" s="249"/>
      <c r="D18" s="136">
        <v>43101</v>
      </c>
      <c r="E18" s="136">
        <v>44926</v>
      </c>
      <c r="F18" s="249"/>
      <c r="G18" s="152" t="s">
        <v>181</v>
      </c>
      <c r="H18" s="129">
        <f>п.6!E74</f>
        <v>250</v>
      </c>
      <c r="I18" s="129">
        <f>п.6!F74</f>
        <v>0</v>
      </c>
      <c r="J18" s="129">
        <f>п.6!G74</f>
        <v>0</v>
      </c>
      <c r="K18" s="129">
        <f>п.6!H74</f>
        <v>0</v>
      </c>
      <c r="L18" s="129">
        <f>п.6!I74</f>
        <v>0</v>
      </c>
      <c r="M18" s="129">
        <f>п.6!J74</f>
        <v>0</v>
      </c>
    </row>
    <row r="19" spans="1:13" s="58" customFormat="1" ht="96" customHeight="1" x14ac:dyDescent="0.25">
      <c r="A19" s="60" t="s">
        <v>61</v>
      </c>
      <c r="B19" s="61" t="s">
        <v>192</v>
      </c>
      <c r="C19" s="252"/>
      <c r="D19" s="136">
        <v>43101</v>
      </c>
      <c r="E19" s="136">
        <v>44926</v>
      </c>
      <c r="F19" s="252"/>
      <c r="G19" s="152" t="s">
        <v>181</v>
      </c>
      <c r="H19" s="129">
        <f>п.6!E81</f>
        <v>3000</v>
      </c>
      <c r="I19" s="129">
        <f>п.6!F81</f>
        <v>3000</v>
      </c>
      <c r="J19" s="129">
        <f>п.6!G81</f>
        <v>0</v>
      </c>
      <c r="K19" s="129">
        <f>п.6!H81</f>
        <v>0</v>
      </c>
      <c r="L19" s="129">
        <f>п.6!I81</f>
        <v>0</v>
      </c>
      <c r="M19" s="129">
        <f>п.6!J81</f>
        <v>0</v>
      </c>
    </row>
    <row r="20" spans="1:13" ht="19.5" customHeight="1" x14ac:dyDescent="0.25">
      <c r="A20" s="253" t="s">
        <v>11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5"/>
    </row>
    <row r="21" spans="1:13" ht="123" customHeight="1" x14ac:dyDescent="0.25">
      <c r="A21" s="115">
        <v>13</v>
      </c>
      <c r="B21" s="116" t="s">
        <v>60</v>
      </c>
      <c r="C21" s="249" t="s">
        <v>75</v>
      </c>
      <c r="D21" s="136">
        <v>43101</v>
      </c>
      <c r="E21" s="136">
        <v>44926</v>
      </c>
      <c r="F21" s="258" t="s">
        <v>83</v>
      </c>
      <c r="G21" s="117" t="s">
        <v>167</v>
      </c>
      <c r="H21" s="130">
        <f>п.6!E89</f>
        <v>10658.948629999999</v>
      </c>
      <c r="I21" s="130">
        <f>п.6!F89</f>
        <v>0</v>
      </c>
      <c r="J21" s="130">
        <f>п.6!G89</f>
        <v>0</v>
      </c>
      <c r="K21" s="130">
        <f>п.6!H89</f>
        <v>0</v>
      </c>
      <c r="L21" s="130">
        <f>п.6!I89</f>
        <v>0</v>
      </c>
      <c r="M21" s="130">
        <f>п.6!J89</f>
        <v>0</v>
      </c>
    </row>
    <row r="22" spans="1:13" ht="54" customHeight="1" x14ac:dyDescent="0.25">
      <c r="A22" s="59">
        <v>14</v>
      </c>
      <c r="B22" s="51" t="s">
        <v>130</v>
      </c>
      <c r="C22" s="250"/>
      <c r="D22" s="136">
        <v>43101</v>
      </c>
      <c r="E22" s="137">
        <v>44926</v>
      </c>
      <c r="F22" s="237"/>
      <c r="G22" s="38" t="s">
        <v>168</v>
      </c>
      <c r="H22" s="130">
        <f>п.6!E96</f>
        <v>5658.9486299999999</v>
      </c>
      <c r="I22" s="130">
        <f>п.6!F96</f>
        <v>0</v>
      </c>
      <c r="J22" s="130">
        <f>п.6!G96</f>
        <v>0</v>
      </c>
      <c r="K22" s="130">
        <f>п.6!H96</f>
        <v>0</v>
      </c>
      <c r="L22" s="130">
        <f>п.6!I96</f>
        <v>0</v>
      </c>
      <c r="M22" s="130">
        <f>п.6!J96</f>
        <v>0</v>
      </c>
    </row>
    <row r="23" spans="1:13" ht="49.5" customHeight="1" x14ac:dyDescent="0.25">
      <c r="A23" s="50">
        <v>15</v>
      </c>
      <c r="B23" s="51" t="s">
        <v>131</v>
      </c>
      <c r="C23" s="250"/>
      <c r="D23" s="136">
        <v>43101</v>
      </c>
      <c r="E23" s="137">
        <v>44926</v>
      </c>
      <c r="F23" s="237"/>
      <c r="G23" s="38" t="s">
        <v>79</v>
      </c>
      <c r="H23" s="130">
        <f>п.6!E103</f>
        <v>5000</v>
      </c>
      <c r="I23" s="130">
        <f>п.6!F103</f>
        <v>0</v>
      </c>
      <c r="J23" s="130">
        <f>п.6!G103</f>
        <v>0</v>
      </c>
      <c r="K23" s="130">
        <f>п.6!H103</f>
        <v>0</v>
      </c>
      <c r="L23" s="130">
        <f>п.6!I103</f>
        <v>0</v>
      </c>
      <c r="M23" s="130">
        <f>п.6!J103</f>
        <v>0</v>
      </c>
    </row>
    <row r="24" spans="1:13" ht="64.5" customHeight="1" x14ac:dyDescent="0.25">
      <c r="A24" s="59">
        <v>16</v>
      </c>
      <c r="B24" s="51" t="s">
        <v>132</v>
      </c>
      <c r="C24" s="250"/>
      <c r="D24" s="136">
        <v>43101</v>
      </c>
      <c r="E24" s="137">
        <v>44926</v>
      </c>
      <c r="F24" s="237"/>
      <c r="G24" s="151"/>
      <c r="H24" s="130">
        <f>п.6!E110</f>
        <v>0</v>
      </c>
      <c r="I24" s="130">
        <f>п.6!F110</f>
        <v>0</v>
      </c>
      <c r="J24" s="130">
        <f>п.6!G110</f>
        <v>0</v>
      </c>
      <c r="K24" s="130">
        <f>п.6!H110</f>
        <v>0</v>
      </c>
      <c r="L24" s="130">
        <f>п.6!I110</f>
        <v>0</v>
      </c>
      <c r="M24" s="130">
        <f>п.6!J110</f>
        <v>0</v>
      </c>
    </row>
    <row r="25" spans="1:13" ht="91.5" customHeight="1" x14ac:dyDescent="0.25">
      <c r="A25" s="59">
        <v>17</v>
      </c>
      <c r="B25" s="139" t="s">
        <v>106</v>
      </c>
      <c r="C25" s="250"/>
      <c r="D25" s="136">
        <v>43101</v>
      </c>
      <c r="E25" s="137">
        <v>44926</v>
      </c>
      <c r="F25" s="237"/>
      <c r="G25" s="38" t="s">
        <v>182</v>
      </c>
      <c r="H25" s="129">
        <f>п.6!E117</f>
        <v>0</v>
      </c>
      <c r="I25" s="129">
        <f>п.6!F117</f>
        <v>0</v>
      </c>
      <c r="J25" s="129">
        <f>п.6!G117</f>
        <v>0</v>
      </c>
      <c r="K25" s="129">
        <f>п.6!H117</f>
        <v>0</v>
      </c>
      <c r="L25" s="129">
        <f>п.6!I117</f>
        <v>0</v>
      </c>
      <c r="M25" s="129">
        <f>п.6!J117</f>
        <v>0</v>
      </c>
    </row>
    <row r="26" spans="1:13" ht="62.25" customHeight="1" x14ac:dyDescent="0.25">
      <c r="A26" s="59">
        <v>18</v>
      </c>
      <c r="B26" s="139" t="s">
        <v>107</v>
      </c>
      <c r="C26" s="250"/>
      <c r="D26" s="136">
        <v>43101</v>
      </c>
      <c r="E26" s="137">
        <v>44926</v>
      </c>
      <c r="F26" s="238"/>
      <c r="G26" s="127"/>
      <c r="H26" s="129">
        <f>п.6!E124</f>
        <v>0</v>
      </c>
      <c r="I26" s="129">
        <f>п.6!F124</f>
        <v>0</v>
      </c>
      <c r="J26" s="129">
        <f>п.6!G124</f>
        <v>0</v>
      </c>
      <c r="K26" s="129">
        <f>п.6!H124</f>
        <v>0</v>
      </c>
      <c r="L26" s="129">
        <f>п.6!I124</f>
        <v>0</v>
      </c>
      <c r="M26" s="129">
        <f>п.6!J124</f>
        <v>0</v>
      </c>
    </row>
    <row r="27" spans="1:13" ht="70.5" customHeight="1" x14ac:dyDescent="0.25">
      <c r="A27" s="59">
        <v>19</v>
      </c>
      <c r="B27" s="51" t="s">
        <v>127</v>
      </c>
      <c r="C27" s="246" t="s">
        <v>9</v>
      </c>
      <c r="D27" s="136">
        <v>43101</v>
      </c>
      <c r="E27" s="137">
        <v>44926</v>
      </c>
      <c r="F27" s="251" t="s">
        <v>84</v>
      </c>
      <c r="G27" s="38" t="s">
        <v>169</v>
      </c>
      <c r="H27" s="129">
        <f>п.6!E131</f>
        <v>1000</v>
      </c>
      <c r="I27" s="129">
        <f>п.6!F131</f>
        <v>1000</v>
      </c>
      <c r="J27" s="129">
        <f>п.6!G131</f>
        <v>1000</v>
      </c>
      <c r="K27" s="129">
        <f>п.6!H131</f>
        <v>1000</v>
      </c>
      <c r="L27" s="129">
        <f>п.6!I131</f>
        <v>1000</v>
      </c>
      <c r="M27" s="129">
        <f>п.6!J131</f>
        <v>1000</v>
      </c>
    </row>
    <row r="28" spans="1:13" ht="136.5" customHeight="1" x14ac:dyDescent="0.25">
      <c r="A28" s="59">
        <v>20</v>
      </c>
      <c r="B28" s="51" t="s">
        <v>163</v>
      </c>
      <c r="C28" s="247"/>
      <c r="D28" s="136">
        <v>43101</v>
      </c>
      <c r="E28" s="137">
        <v>44926</v>
      </c>
      <c r="F28" s="247"/>
      <c r="G28" s="38" t="s">
        <v>170</v>
      </c>
      <c r="H28" s="129">
        <f>п.6!E138</f>
        <v>345</v>
      </c>
      <c r="I28" s="129">
        <f>п.6!F138</f>
        <v>365</v>
      </c>
      <c r="J28" s="129">
        <f>п.6!G138</f>
        <v>365</v>
      </c>
      <c r="K28" s="129">
        <f>п.6!H138</f>
        <v>365</v>
      </c>
      <c r="L28" s="129">
        <f>п.6!I138</f>
        <v>365</v>
      </c>
      <c r="M28" s="129">
        <f>п.6!J138</f>
        <v>365</v>
      </c>
    </row>
    <row r="29" spans="1:13" ht="134.25" customHeight="1" x14ac:dyDescent="0.25">
      <c r="A29" s="59">
        <v>21</v>
      </c>
      <c r="B29" s="140" t="s">
        <v>154</v>
      </c>
      <c r="C29" s="247"/>
      <c r="D29" s="136">
        <v>43101</v>
      </c>
      <c r="E29" s="137">
        <v>44926</v>
      </c>
      <c r="F29" s="237"/>
      <c r="G29" s="38" t="s">
        <v>170</v>
      </c>
      <c r="H29" s="129">
        <f>п.6!E145</f>
        <v>510</v>
      </c>
      <c r="I29" s="129">
        <f>п.6!F145</f>
        <v>550</v>
      </c>
      <c r="J29" s="129">
        <f>п.6!G145</f>
        <v>550</v>
      </c>
      <c r="K29" s="129">
        <f>п.6!H145</f>
        <v>550</v>
      </c>
      <c r="L29" s="129">
        <f>п.6!I145</f>
        <v>550</v>
      </c>
      <c r="M29" s="129">
        <f>п.6!J145</f>
        <v>550</v>
      </c>
    </row>
    <row r="30" spans="1:13" ht="128.25" customHeight="1" x14ac:dyDescent="0.25">
      <c r="A30" s="114">
        <v>22</v>
      </c>
      <c r="B30" s="51" t="s">
        <v>133</v>
      </c>
      <c r="C30" s="247"/>
      <c r="D30" s="136">
        <v>43101</v>
      </c>
      <c r="E30" s="137">
        <v>44926</v>
      </c>
      <c r="F30" s="237"/>
      <c r="G30" s="127" t="s">
        <v>170</v>
      </c>
      <c r="H30" s="131">
        <v>145</v>
      </c>
      <c r="I30" s="131">
        <f>п.6!F152</f>
        <v>85</v>
      </c>
      <c r="J30" s="131">
        <f>п.6!G152</f>
        <v>85</v>
      </c>
      <c r="K30" s="131">
        <f>п.6!H152</f>
        <v>85</v>
      </c>
      <c r="L30" s="131">
        <f>п.6!I152</f>
        <v>85</v>
      </c>
      <c r="M30" s="131">
        <f>п.6!J152</f>
        <v>85</v>
      </c>
    </row>
    <row r="31" spans="1:13" ht="96" customHeight="1" x14ac:dyDescent="0.25">
      <c r="A31" s="114">
        <v>23</v>
      </c>
      <c r="B31" s="51" t="s">
        <v>123</v>
      </c>
      <c r="C31" s="247"/>
      <c r="D31" s="136">
        <v>43101</v>
      </c>
      <c r="E31" s="137">
        <v>44926</v>
      </c>
      <c r="F31" s="237"/>
      <c r="G31" s="127" t="s">
        <v>170</v>
      </c>
      <c r="H31" s="131">
        <f>п.6!E159</f>
        <v>0</v>
      </c>
      <c r="I31" s="129">
        <f>п.6!F159</f>
        <v>0</v>
      </c>
      <c r="J31" s="129">
        <f>п.6!G159</f>
        <v>0</v>
      </c>
      <c r="K31" s="129">
        <f>п.6!H159</f>
        <v>0</v>
      </c>
      <c r="L31" s="129">
        <f>п.6!I159</f>
        <v>0</v>
      </c>
      <c r="M31" s="129">
        <f>п.6!J159</f>
        <v>0</v>
      </c>
    </row>
    <row r="32" spans="1:13" ht="140.25" customHeight="1" x14ac:dyDescent="0.25">
      <c r="A32" s="59">
        <v>24</v>
      </c>
      <c r="B32" s="139" t="s">
        <v>124</v>
      </c>
      <c r="C32" s="248"/>
      <c r="D32" s="136">
        <v>43101</v>
      </c>
      <c r="E32" s="137">
        <v>44926</v>
      </c>
      <c r="F32" s="238"/>
      <c r="G32" s="38" t="s">
        <v>170</v>
      </c>
      <c r="H32" s="129">
        <f>п.6!E166</f>
        <v>0</v>
      </c>
      <c r="I32" s="129">
        <f>п.6!F166</f>
        <v>0</v>
      </c>
      <c r="J32" s="129">
        <f>п.6!G166</f>
        <v>0</v>
      </c>
      <c r="K32" s="129">
        <f>п.6!H166</f>
        <v>0</v>
      </c>
      <c r="L32" s="129">
        <f>п.6!I166</f>
        <v>0</v>
      </c>
      <c r="M32" s="129">
        <f>п.6!J166</f>
        <v>0</v>
      </c>
    </row>
    <row r="33" spans="1:9" x14ac:dyDescent="0.25">
      <c r="A33" s="52"/>
      <c r="B33" s="52"/>
      <c r="C33" s="52"/>
      <c r="D33" s="52"/>
      <c r="E33" s="52"/>
      <c r="F33" s="52"/>
      <c r="G33" s="43"/>
      <c r="H33"/>
      <c r="I33"/>
    </row>
    <row r="34" spans="1:9" x14ac:dyDescent="0.25">
      <c r="A34" s="52"/>
      <c r="B34" s="52"/>
      <c r="C34" s="52"/>
      <c r="D34" s="52"/>
      <c r="E34" s="52"/>
      <c r="F34" s="52"/>
      <c r="G34" s="43"/>
      <c r="H34"/>
      <c r="I34"/>
    </row>
    <row r="35" spans="1:9" x14ac:dyDescent="0.25">
      <c r="A35" s="53"/>
      <c r="B35" s="53"/>
      <c r="C35" s="53"/>
      <c r="D35" s="53"/>
      <c r="E35" s="53"/>
      <c r="F35" s="53"/>
      <c r="G35" s="44"/>
      <c r="H35"/>
      <c r="I35"/>
    </row>
    <row r="36" spans="1:9" s="36" customFormat="1" x14ac:dyDescent="0.25">
      <c r="A36" s="53"/>
      <c r="B36" s="53"/>
      <c r="C36" s="53"/>
      <c r="D36" s="53"/>
      <c r="E36" s="53"/>
      <c r="F36" s="53"/>
      <c r="G36" s="44"/>
    </row>
    <row r="37" spans="1:9" x14ac:dyDescent="0.25">
      <c r="H37"/>
      <c r="I37"/>
    </row>
    <row r="38" spans="1:9" x14ac:dyDescent="0.25">
      <c r="H38"/>
      <c r="I38"/>
    </row>
    <row r="39" spans="1:9" x14ac:dyDescent="0.25">
      <c r="H39"/>
      <c r="I39"/>
    </row>
    <row r="40" spans="1:9" x14ac:dyDescent="0.25">
      <c r="H40"/>
      <c r="I40"/>
    </row>
    <row r="41" spans="1:9" x14ac:dyDescent="0.25">
      <c r="H41"/>
      <c r="I41"/>
    </row>
    <row r="42" spans="1:9" x14ac:dyDescent="0.25">
      <c r="H42"/>
      <c r="I42"/>
    </row>
    <row r="43" spans="1:9" x14ac:dyDescent="0.25">
      <c r="H43"/>
      <c r="I43"/>
    </row>
    <row r="44" spans="1:9" x14ac:dyDescent="0.25">
      <c r="H44"/>
      <c r="I44"/>
    </row>
    <row r="45" spans="1:9" x14ac:dyDescent="0.25">
      <c r="H45"/>
      <c r="I45"/>
    </row>
  </sheetData>
  <mergeCells count="22">
    <mergeCell ref="C27:C32"/>
    <mergeCell ref="C21:C26"/>
    <mergeCell ref="F6:F7"/>
    <mergeCell ref="F27:F32"/>
    <mergeCell ref="C10:C19"/>
    <mergeCell ref="F10:F19"/>
    <mergeCell ref="A20:M20"/>
    <mergeCell ref="I6:I7"/>
    <mergeCell ref="J6:J7"/>
    <mergeCell ref="K6:K7"/>
    <mergeCell ref="L6:L7"/>
    <mergeCell ref="M6:M7"/>
    <mergeCell ref="F21:F26"/>
    <mergeCell ref="K1:M1"/>
    <mergeCell ref="A3:M4"/>
    <mergeCell ref="G1:H1"/>
    <mergeCell ref="G6:G7"/>
    <mergeCell ref="H6:H7"/>
    <mergeCell ref="A6:A7"/>
    <mergeCell ref="B6:B7"/>
    <mergeCell ref="C6:C7"/>
    <mergeCell ref="D6:E6"/>
  </mergeCells>
  <pageMargins left="0.62992125984251968" right="0.23622047244094491" top="0.43307086614173229" bottom="0.55118110236220474" header="0.11811023622047245" footer="0.11811023622047245"/>
  <pageSetup paperSize="9" scale="75" firstPageNumber="2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п.1</vt:lpstr>
      <vt:lpstr>п.2</vt:lpstr>
      <vt:lpstr>п.3</vt:lpstr>
      <vt:lpstr>п.4</vt:lpstr>
      <vt:lpstr>п.5</vt:lpstr>
      <vt:lpstr>п.6</vt:lpstr>
      <vt:lpstr>п.7</vt:lpstr>
      <vt:lpstr>п.1!Область_печати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2018-03-05T06:23:17Z</dcterms:modified>
</cp:coreProperties>
</file>