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форма 2" sheetId="23" r:id="rId1"/>
    <sheet name="форма 3" sheetId="6" r:id="rId2"/>
    <sheet name="форма 4 откор" sheetId="5" r:id="rId3"/>
    <sheet name="форма 5" sheetId="4" r:id="rId4"/>
    <sheet name="форма 6 откор." sheetId="1" r:id="rId5"/>
    <sheet name="форма 7" sheetId="2" r:id="rId6"/>
    <sheet name="прилож 9" sheetId="25" r:id="rId7"/>
    <sheet name="прилож 14" sheetId="24" r:id="rId8"/>
    <sheet name="откор. ф.8" sheetId="10" r:id="rId9"/>
    <sheet name="Лист1" sheetId="28" r:id="rId10"/>
    <sheet name="Лист2" sheetId="29" r:id="rId11"/>
  </sheets>
  <definedNames>
    <definedName name="_xlnm.Print_Area" localSheetId="8">'откор. ф.8'!$A$1:$K$72</definedName>
    <definedName name="_xlnm.Print_Area" localSheetId="0">'форма 2'!$A$1:$Q$40</definedName>
    <definedName name="_xlnm.Print_Area" localSheetId="1">'форма 3'!$A$1:$F$49</definedName>
    <definedName name="_xlnm.Print_Area" localSheetId="5">'форма 7'!$A$1:$J$201</definedName>
  </definedNames>
  <calcPr calcId="152511"/>
</workbook>
</file>

<file path=xl/calcChain.xml><?xml version="1.0" encoding="utf-8"?>
<calcChain xmlns="http://schemas.openxmlformats.org/spreadsheetml/2006/main">
  <c r="E99" i="2" l="1"/>
  <c r="E98" i="2" s="1"/>
  <c r="E100" i="2"/>
  <c r="E101" i="2"/>
  <c r="E102" i="2"/>
  <c r="E103" i="2"/>
  <c r="E104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7" i="2"/>
  <c r="E56" i="2" s="1"/>
  <c r="E58" i="2"/>
  <c r="E59" i="2"/>
  <c r="E60" i="2"/>
  <c r="E61" i="2"/>
  <c r="E62" i="2"/>
  <c r="E64" i="2"/>
  <c r="E63" i="2" s="1"/>
  <c r="E65" i="2"/>
  <c r="E66" i="2"/>
  <c r="E67" i="2"/>
  <c r="E68" i="2"/>
  <c r="E69" i="2"/>
  <c r="E71" i="2"/>
  <c r="E72" i="2"/>
  <c r="E73" i="2"/>
  <c r="E70" i="2" s="1"/>
  <c r="E74" i="2"/>
  <c r="E75" i="2"/>
  <c r="E76" i="2"/>
  <c r="E78" i="2"/>
  <c r="E77" i="2" s="1"/>
  <c r="E79" i="2"/>
  <c r="E80" i="2"/>
  <c r="E81" i="2"/>
  <c r="E82" i="2"/>
  <c r="E83" i="2"/>
  <c r="E85" i="2"/>
  <c r="E86" i="2"/>
  <c r="E84" i="2" s="1"/>
  <c r="E87" i="2"/>
  <c r="E88" i="2"/>
  <c r="E89" i="2"/>
  <c r="E90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7" i="2"/>
  <c r="F56" i="2" s="1"/>
  <c r="F58" i="2"/>
  <c r="F59" i="2"/>
  <c r="F60" i="2"/>
  <c r="F61" i="2"/>
  <c r="F62" i="2"/>
  <c r="F64" i="2"/>
  <c r="F63" i="2" s="1"/>
  <c r="F65" i="2"/>
  <c r="F66" i="2"/>
  <c r="F67" i="2"/>
  <c r="F68" i="2"/>
  <c r="F69" i="2"/>
  <c r="F71" i="2"/>
  <c r="F70" i="2" s="1"/>
  <c r="F72" i="2"/>
  <c r="F73" i="2"/>
  <c r="F74" i="2"/>
  <c r="F75" i="2"/>
  <c r="F76" i="2"/>
  <c r="F78" i="2"/>
  <c r="F79" i="2"/>
  <c r="F80" i="2"/>
  <c r="F81" i="2"/>
  <c r="F77" i="2" s="1"/>
  <c r="F82" i="2"/>
  <c r="F83" i="2"/>
  <c r="F85" i="2"/>
  <c r="F84" i="2" s="1"/>
  <c r="F86" i="2"/>
  <c r="F87" i="2"/>
  <c r="F88" i="2"/>
  <c r="F89" i="2"/>
  <c r="F90" i="2"/>
  <c r="E181" i="2"/>
  <c r="E184" i="2"/>
  <c r="P160" i="2" s="1"/>
  <c r="Q160" i="2" s="1"/>
  <c r="Q171" i="2"/>
  <c r="P167" i="2"/>
  <c r="Q167" i="2"/>
  <c r="E14" i="2"/>
  <c r="E13" i="2"/>
  <c r="E149" i="2"/>
  <c r="E146" i="2" s="1"/>
  <c r="E153" i="2"/>
  <c r="E113" i="2"/>
  <c r="E111" i="2" s="1"/>
  <c r="E195" i="2"/>
  <c r="E174" i="2"/>
  <c r="E167" i="2"/>
  <c r="E139" i="2"/>
  <c r="E132" i="2"/>
  <c r="E122" i="2"/>
  <c r="E116" i="2"/>
  <c r="E105" i="2"/>
  <c r="E94" i="2"/>
  <c r="E93" i="2"/>
  <c r="E92" i="2"/>
  <c r="E91" i="2" s="1"/>
  <c r="E34" i="2"/>
  <c r="E29" i="2"/>
  <c r="E26" i="2"/>
  <c r="E15" i="2" l="1"/>
  <c r="P173" i="2"/>
  <c r="P133" i="2"/>
  <c r="Q133" i="2" s="1"/>
  <c r="E163" i="2"/>
  <c r="E160" i="2" l="1"/>
  <c r="E12" i="2"/>
  <c r="Q9" i="2" s="1"/>
  <c r="Q13" i="23"/>
  <c r="G15" i="23"/>
  <c r="G13" i="23" s="1"/>
  <c r="I15" i="23"/>
  <c r="I13" i="23" s="1"/>
  <c r="K15" i="23"/>
  <c r="K13" i="23" s="1"/>
  <c r="M15" i="23"/>
  <c r="M13" i="23" s="1"/>
  <c r="O15" i="23"/>
  <c r="O13" i="23" s="1"/>
  <c r="Q15" i="23"/>
  <c r="E15" i="23"/>
  <c r="E13" i="23" s="1"/>
  <c r="G30" i="23"/>
  <c r="I30" i="23"/>
  <c r="K30" i="23"/>
  <c r="M30" i="23"/>
  <c r="O30" i="23"/>
  <c r="Q30" i="23"/>
  <c r="E30" i="23"/>
  <c r="G37" i="23"/>
  <c r="I37" i="23"/>
  <c r="K37" i="23"/>
  <c r="M37" i="23"/>
  <c r="O37" i="23"/>
  <c r="Q37" i="23"/>
  <c r="E37" i="23"/>
  <c r="W32" i="23"/>
  <c r="W34" i="23" s="1"/>
  <c r="V32" i="23"/>
  <c r="V34" i="23" s="1"/>
  <c r="U32" i="23"/>
  <c r="U34" i="23" s="1"/>
  <c r="T32" i="23"/>
  <c r="T34" i="23" s="1"/>
  <c r="S32" i="23" l="1"/>
  <c r="S34" i="23" s="1"/>
  <c r="S37" i="23"/>
  <c r="R31" i="23"/>
  <c r="H163" i="2" l="1"/>
  <c r="I163" i="2"/>
  <c r="J163" i="2"/>
  <c r="P135" i="2" l="1"/>
  <c r="H15" i="2"/>
  <c r="I15" i="2"/>
  <c r="J15" i="2"/>
  <c r="P19" i="2" l="1"/>
  <c r="P20" i="2"/>
  <c r="P21" i="2"/>
  <c r="P22" i="2"/>
  <c r="P23" i="2"/>
  <c r="P24" i="2"/>
  <c r="P25" i="2"/>
  <c r="H13" i="2"/>
  <c r="I13" i="2"/>
  <c r="J13" i="2"/>
  <c r="H14" i="2"/>
  <c r="I14" i="2"/>
  <c r="J14" i="2"/>
  <c r="G16" i="2"/>
  <c r="G17" i="2"/>
  <c r="G18" i="2"/>
  <c r="G27" i="2"/>
  <c r="G28" i="2"/>
  <c r="G29" i="2"/>
  <c r="G30" i="2"/>
  <c r="G31" i="2"/>
  <c r="G32" i="2"/>
  <c r="H26" i="2"/>
  <c r="G26" i="2" l="1"/>
  <c r="G13" i="2"/>
  <c r="I46" i="10"/>
  <c r="F153" i="2"/>
  <c r="F149" i="2" s="1"/>
  <c r="I37" i="10"/>
  <c r="I29" i="10"/>
  <c r="I38" i="10"/>
  <c r="I55" i="10"/>
  <c r="I59" i="10"/>
  <c r="V29" i="23" l="1"/>
  <c r="H195" i="2" l="1"/>
  <c r="I195" i="2"/>
  <c r="J195" i="2"/>
  <c r="H181" i="2"/>
  <c r="J181" i="2"/>
  <c r="I181" i="2"/>
  <c r="H174" i="2"/>
  <c r="I174" i="2"/>
  <c r="J174" i="2"/>
  <c r="H167" i="2"/>
  <c r="I167" i="2"/>
  <c r="J167" i="2"/>
  <c r="H160" i="2"/>
  <c r="I160" i="2"/>
  <c r="J160" i="2"/>
  <c r="H153" i="2"/>
  <c r="I153" i="2"/>
  <c r="J153" i="2"/>
  <c r="H139" i="2"/>
  <c r="I139" i="2"/>
  <c r="J139" i="2"/>
  <c r="H132" i="2"/>
  <c r="I132" i="2"/>
  <c r="J132" i="2"/>
  <c r="H121" i="2"/>
  <c r="I121" i="2"/>
  <c r="J121" i="2"/>
  <c r="H116" i="2"/>
  <c r="I116" i="2"/>
  <c r="J116" i="2"/>
  <c r="H111" i="2"/>
  <c r="I111" i="2"/>
  <c r="J111" i="2"/>
  <c r="I105" i="2"/>
  <c r="J105" i="2"/>
  <c r="H98" i="2"/>
  <c r="I98" i="2"/>
  <c r="J98" i="2"/>
  <c r="H91" i="2"/>
  <c r="I91" i="2"/>
  <c r="J91" i="2"/>
  <c r="H84" i="2"/>
  <c r="I84" i="2"/>
  <c r="J84" i="2"/>
  <c r="H77" i="2"/>
  <c r="I77" i="2"/>
  <c r="J77" i="2"/>
  <c r="H70" i="2"/>
  <c r="I70" i="2"/>
  <c r="J70" i="2"/>
  <c r="H63" i="2"/>
  <c r="I63" i="2"/>
  <c r="J63" i="2"/>
  <c r="H56" i="2"/>
  <c r="I56" i="2"/>
  <c r="J56" i="2"/>
  <c r="H49" i="2"/>
  <c r="I49" i="2"/>
  <c r="J49" i="2"/>
  <c r="H42" i="2"/>
  <c r="I42" i="2"/>
  <c r="J42" i="2"/>
  <c r="H34" i="2"/>
  <c r="I34" i="2"/>
  <c r="J34" i="2"/>
  <c r="I26" i="2"/>
  <c r="J26" i="2"/>
  <c r="I12" i="2"/>
  <c r="J12" i="2"/>
  <c r="F146" i="2"/>
  <c r="G146" i="2"/>
  <c r="H146" i="2"/>
  <c r="I146" i="2"/>
  <c r="J146" i="2"/>
  <c r="K146" i="2"/>
  <c r="L146" i="2"/>
  <c r="M146" i="2"/>
  <c r="N146" i="2"/>
  <c r="O146" i="2"/>
  <c r="G153" i="2"/>
  <c r="F198" i="2"/>
  <c r="I71" i="10" s="1"/>
  <c r="G198" i="2"/>
  <c r="F199" i="2"/>
  <c r="G199" i="2"/>
  <c r="F200" i="2"/>
  <c r="G200" i="2"/>
  <c r="F201" i="2"/>
  <c r="G201" i="2"/>
  <c r="G196" i="2"/>
  <c r="G195" i="2" s="1"/>
  <c r="F196" i="2"/>
  <c r="F183" i="2"/>
  <c r="G183" i="2"/>
  <c r="F184" i="2"/>
  <c r="I63" i="10" s="1"/>
  <c r="I51" i="10" s="1"/>
  <c r="G184" i="2"/>
  <c r="F185" i="2"/>
  <c r="G185" i="2"/>
  <c r="F186" i="2"/>
  <c r="G186" i="2"/>
  <c r="F187" i="2"/>
  <c r="G187" i="2"/>
  <c r="G182" i="2"/>
  <c r="F182" i="2"/>
  <c r="F181" i="2" s="1"/>
  <c r="F174" i="2"/>
  <c r="G174" i="2"/>
  <c r="F167" i="2"/>
  <c r="G167" i="2"/>
  <c r="F143" i="2"/>
  <c r="G143" i="2"/>
  <c r="F144" i="2"/>
  <c r="G144" i="2"/>
  <c r="F145" i="2"/>
  <c r="G145" i="2"/>
  <c r="G128" i="2"/>
  <c r="G129" i="2"/>
  <c r="G130" i="2"/>
  <c r="G127" i="2"/>
  <c r="G118" i="2"/>
  <c r="G119" i="2"/>
  <c r="G120" i="2"/>
  <c r="G117" i="2"/>
  <c r="G113" i="2"/>
  <c r="G111" i="2" s="1"/>
  <c r="G114" i="2"/>
  <c r="G115" i="2"/>
  <c r="G112" i="2"/>
  <c r="G106" i="2"/>
  <c r="G107" i="2"/>
  <c r="G14" i="2" s="1"/>
  <c r="G108" i="2"/>
  <c r="G109" i="2"/>
  <c r="F100" i="2"/>
  <c r="G100" i="2"/>
  <c r="F101" i="2"/>
  <c r="G101" i="2"/>
  <c r="F102" i="2"/>
  <c r="G102" i="2"/>
  <c r="F103" i="2"/>
  <c r="G103" i="2"/>
  <c r="F104" i="2"/>
  <c r="G104" i="2"/>
  <c r="G99" i="2"/>
  <c r="F99" i="2"/>
  <c r="G94" i="2"/>
  <c r="G86" i="2"/>
  <c r="G87" i="2"/>
  <c r="G88" i="2"/>
  <c r="G89" i="2"/>
  <c r="G90" i="2"/>
  <c r="G85" i="2"/>
  <c r="G79" i="2"/>
  <c r="G80" i="2"/>
  <c r="G81" i="2"/>
  <c r="G82" i="2"/>
  <c r="G83" i="2"/>
  <c r="G78" i="2"/>
  <c r="G72" i="2"/>
  <c r="G73" i="2"/>
  <c r="G74" i="2"/>
  <c r="G75" i="2"/>
  <c r="G76" i="2"/>
  <c r="G71" i="2"/>
  <c r="G65" i="2"/>
  <c r="G66" i="2"/>
  <c r="G67" i="2"/>
  <c r="G68" i="2"/>
  <c r="G69" i="2"/>
  <c r="G64" i="2"/>
  <c r="G58" i="2"/>
  <c r="G59" i="2"/>
  <c r="G60" i="2"/>
  <c r="G61" i="2"/>
  <c r="G62" i="2"/>
  <c r="G57" i="2"/>
  <c r="G51" i="2"/>
  <c r="G52" i="2"/>
  <c r="G53" i="2"/>
  <c r="G54" i="2"/>
  <c r="G55" i="2"/>
  <c r="G50" i="2"/>
  <c r="G44" i="2"/>
  <c r="G45" i="2"/>
  <c r="G46" i="2"/>
  <c r="G47" i="2"/>
  <c r="G48" i="2"/>
  <c r="G43" i="2"/>
  <c r="G42" i="2" s="1"/>
  <c r="G37" i="2"/>
  <c r="F28" i="2"/>
  <c r="F30" i="2"/>
  <c r="F31" i="2"/>
  <c r="F32" i="2"/>
  <c r="F27" i="2"/>
  <c r="F13" i="2" s="1"/>
  <c r="F16" i="2"/>
  <c r="P16" i="2" s="1"/>
  <c r="F17" i="2"/>
  <c r="P17" i="2" s="1"/>
  <c r="F18" i="2"/>
  <c r="P18" i="2" s="1"/>
  <c r="G181" i="2" l="1"/>
  <c r="G163" i="2"/>
  <c r="G160" i="2" s="1"/>
  <c r="G15" i="2"/>
  <c r="G12" i="2" s="1"/>
  <c r="H12" i="2" s="1"/>
  <c r="G63" i="2"/>
  <c r="F98" i="2"/>
  <c r="F163" i="2"/>
  <c r="F160" i="2" s="1"/>
  <c r="P28" i="2"/>
  <c r="P27" i="2"/>
  <c r="G105" i="2"/>
  <c r="G56" i="2"/>
  <c r="G84" i="2"/>
  <c r="F195" i="2"/>
  <c r="G49" i="2"/>
  <c r="G77" i="2"/>
  <c r="G98" i="2"/>
  <c r="G116" i="2"/>
  <c r="G70" i="2"/>
  <c r="G121" i="2"/>
  <c r="F42" i="2"/>
  <c r="G42" i="6"/>
  <c r="G21" i="6"/>
  <c r="H21" i="6" s="1"/>
  <c r="W16" i="23"/>
  <c r="P13" i="2" l="1"/>
  <c r="I21" i="23"/>
  <c r="K21" i="23" s="1"/>
  <c r="M21" i="23" s="1"/>
  <c r="O21" i="23" s="1"/>
  <c r="Q21" i="23" s="1"/>
  <c r="I19" i="23" l="1"/>
  <c r="K19" i="23" s="1"/>
  <c r="M19" i="23" s="1"/>
  <c r="O19" i="23" s="1"/>
  <c r="Q19" i="23" s="1"/>
  <c r="K22" i="2" l="1"/>
  <c r="K19" i="2" s="1"/>
  <c r="K29" i="2"/>
  <c r="K26" i="2" s="1"/>
  <c r="K34" i="2"/>
  <c r="K92" i="2"/>
  <c r="K93" i="2"/>
  <c r="K94" i="2"/>
  <c r="K111" i="2"/>
  <c r="K116" i="2"/>
  <c r="K122" i="2"/>
  <c r="K121" i="2"/>
  <c r="K132" i="2"/>
  <c r="K139" i="2"/>
  <c r="K156" i="2"/>
  <c r="K167" i="2"/>
  <c r="K174" i="2"/>
  <c r="K184" i="2"/>
  <c r="K181" i="2" s="1"/>
  <c r="K191" i="2"/>
  <c r="K188" i="2" s="1"/>
  <c r="K195" i="2"/>
  <c r="Q16" i="23"/>
  <c r="O16" i="23"/>
  <c r="M16" i="23"/>
  <c r="I16" i="23"/>
  <c r="K16" i="23" s="1"/>
  <c r="K91" i="2" l="1"/>
  <c r="K15" i="2"/>
  <c r="K153" i="2"/>
  <c r="K12" i="2" l="1"/>
  <c r="Q60" i="23"/>
  <c r="Q62" i="23" s="1"/>
  <c r="Q57" i="23"/>
  <c r="P57" i="23"/>
  <c r="P46" i="23"/>
  <c r="Q45" i="23"/>
  <c r="P45" i="23"/>
  <c r="P44" i="23"/>
  <c r="P60" i="23" l="1"/>
  <c r="Q46" i="23"/>
  <c r="I1" i="28"/>
  <c r="Q47" i="23" l="1"/>
  <c r="Q44" i="23" s="1"/>
  <c r="Q50" i="23" s="1"/>
  <c r="Q48" i="23"/>
  <c r="W118" i="2"/>
  <c r="L122" i="2"/>
  <c r="M122" i="2"/>
  <c r="N122" i="2"/>
  <c r="O122" i="2"/>
  <c r="U118" i="2" l="1"/>
  <c r="O195" i="2"/>
  <c r="N195" i="2"/>
  <c r="O181" i="2"/>
  <c r="N181" i="2"/>
  <c r="O174" i="2"/>
  <c r="N174" i="2"/>
  <c r="O167" i="2"/>
  <c r="N167" i="2"/>
  <c r="O153" i="2"/>
  <c r="N153" i="2"/>
  <c r="N141" i="2"/>
  <c r="N140" i="2"/>
  <c r="N138" i="2"/>
  <c r="N137" i="2"/>
  <c r="N136" i="2"/>
  <c r="N135" i="2"/>
  <c r="N134" i="2"/>
  <c r="N133" i="2"/>
  <c r="N130" i="2"/>
  <c r="F130" i="2" s="1"/>
  <c r="N129" i="2"/>
  <c r="F129" i="2" s="1"/>
  <c r="N128" i="2"/>
  <c r="F128" i="2" s="1"/>
  <c r="N127" i="2"/>
  <c r="F127" i="2" s="1"/>
  <c r="N120" i="2"/>
  <c r="F120" i="2" s="1"/>
  <c r="N119" i="2"/>
  <c r="F119" i="2" s="1"/>
  <c r="N118" i="2"/>
  <c r="N117" i="2"/>
  <c r="F117" i="2" s="1"/>
  <c r="O116" i="2"/>
  <c r="N115" i="2"/>
  <c r="F115" i="2" s="1"/>
  <c r="N114" i="2"/>
  <c r="F114" i="2" s="1"/>
  <c r="N112" i="2"/>
  <c r="F112" i="2" s="1"/>
  <c r="O111" i="2"/>
  <c r="N109" i="2"/>
  <c r="F109" i="2" s="1"/>
  <c r="N108" i="2"/>
  <c r="F108" i="2" s="1"/>
  <c r="N106" i="2"/>
  <c r="F106" i="2" s="1"/>
  <c r="O105" i="2"/>
  <c r="O97" i="2"/>
  <c r="G97" i="2" s="1"/>
  <c r="N97" i="2"/>
  <c r="F97" i="2" s="1"/>
  <c r="O96" i="2"/>
  <c r="G96" i="2" s="1"/>
  <c r="N96" i="2"/>
  <c r="F96" i="2" s="1"/>
  <c r="O95" i="2"/>
  <c r="G95" i="2" s="1"/>
  <c r="N95" i="2"/>
  <c r="F95" i="2" s="1"/>
  <c r="O93" i="2"/>
  <c r="G93" i="2" s="1"/>
  <c r="N93" i="2"/>
  <c r="F93" i="2" s="1"/>
  <c r="O92" i="2"/>
  <c r="G92" i="2" s="1"/>
  <c r="N92" i="2"/>
  <c r="F92" i="2" s="1"/>
  <c r="O40" i="2"/>
  <c r="G40" i="2" s="1"/>
  <c r="N40" i="2"/>
  <c r="F40" i="2" s="1"/>
  <c r="O39" i="2"/>
  <c r="G39" i="2" s="1"/>
  <c r="N39" i="2"/>
  <c r="F39" i="2" s="1"/>
  <c r="O38" i="2"/>
  <c r="G38" i="2" s="1"/>
  <c r="N38" i="2"/>
  <c r="F38" i="2" s="1"/>
  <c r="O36" i="2"/>
  <c r="G36" i="2" s="1"/>
  <c r="N36" i="2"/>
  <c r="F36" i="2" s="1"/>
  <c r="O35" i="2"/>
  <c r="G35" i="2" s="1"/>
  <c r="G34" i="2" s="1"/>
  <c r="N35" i="2"/>
  <c r="F35" i="2" s="1"/>
  <c r="N29" i="2"/>
  <c r="O26" i="2"/>
  <c r="O19" i="2"/>
  <c r="N19" i="2"/>
  <c r="O15" i="2"/>
  <c r="F113" i="2" l="1"/>
  <c r="I35" i="10"/>
  <c r="F121" i="2"/>
  <c r="O137" i="2"/>
  <c r="G137" i="2" s="1"/>
  <c r="F137" i="2"/>
  <c r="O136" i="2"/>
  <c r="G136" i="2" s="1"/>
  <c r="F136" i="2"/>
  <c r="O138" i="2"/>
  <c r="G138" i="2" s="1"/>
  <c r="F138" i="2"/>
  <c r="G91" i="2"/>
  <c r="O140" i="2"/>
  <c r="G140" i="2" s="1"/>
  <c r="F140" i="2"/>
  <c r="O141" i="2"/>
  <c r="G141" i="2" s="1"/>
  <c r="F141" i="2"/>
  <c r="F116" i="2"/>
  <c r="O133" i="2"/>
  <c r="G133" i="2" s="1"/>
  <c r="F133" i="2"/>
  <c r="O134" i="2"/>
  <c r="G134" i="2" s="1"/>
  <c r="F134" i="2"/>
  <c r="N26" i="2"/>
  <c r="N34" i="2" s="1"/>
  <c r="F29" i="2"/>
  <c r="F15" i="2" s="1"/>
  <c r="O91" i="2"/>
  <c r="O139" i="2"/>
  <c r="O34" i="2"/>
  <c r="N13" i="2"/>
  <c r="N139" i="2"/>
  <c r="N15" i="2"/>
  <c r="N37" i="2"/>
  <c r="F37" i="2" s="1"/>
  <c r="F34" i="2" s="1"/>
  <c r="I12" i="10" s="1"/>
  <c r="N91" i="2"/>
  <c r="N94" i="2"/>
  <c r="F94" i="2" s="1"/>
  <c r="W157" i="2"/>
  <c r="N113" i="2"/>
  <c r="F139" i="2" l="1"/>
  <c r="F91" i="2"/>
  <c r="I14" i="10"/>
  <c r="I23" i="10"/>
  <c r="F26" i="2"/>
  <c r="P26" i="2" s="1"/>
  <c r="P29" i="2"/>
  <c r="I27" i="10"/>
  <c r="M31" i="10"/>
  <c r="I72" i="10"/>
  <c r="L74" i="10" s="1"/>
  <c r="G132" i="2"/>
  <c r="O14" i="2"/>
  <c r="G139" i="2"/>
  <c r="N14" i="2"/>
  <c r="F111" i="2"/>
  <c r="P116" i="2" s="1"/>
  <c r="O13" i="2"/>
  <c r="O132" i="2"/>
  <c r="F132" i="2"/>
  <c r="M22" i="2"/>
  <c r="M19" i="2" s="1"/>
  <c r="L22" i="2"/>
  <c r="L19" i="2" s="1"/>
  <c r="P15" i="2" l="1"/>
  <c r="N12" i="2"/>
  <c r="O12" i="2"/>
  <c r="S181" i="2" l="1"/>
  <c r="S15" i="2" l="1"/>
  <c r="Q37" i="2" l="1"/>
  <c r="P37" i="2" l="1"/>
  <c r="N116" i="2" l="1"/>
  <c r="N121" i="2" l="1"/>
  <c r="P106" i="2"/>
  <c r="L106" i="2"/>
  <c r="N107" i="2"/>
  <c r="F107" i="2" s="1"/>
  <c r="F14" i="2" s="1"/>
  <c r="F105" i="2" l="1"/>
  <c r="P107" i="2"/>
  <c r="N111" i="2"/>
  <c r="U116" i="2"/>
  <c r="P14" i="2" l="1"/>
  <c r="P9" i="2"/>
  <c r="F12" i="2"/>
  <c r="I25" i="10"/>
  <c r="M12" i="10" s="1"/>
  <c r="L72" i="10"/>
  <c r="P35" i="2"/>
  <c r="Q35" i="2"/>
  <c r="Q36" i="2"/>
  <c r="P36" i="2"/>
  <c r="P12" i="2" l="1"/>
  <c r="Q16" i="2"/>
  <c r="N132" i="2"/>
  <c r="U153" i="2" l="1"/>
  <c r="T188" i="2" l="1"/>
  <c r="W156" i="2"/>
  <c r="X156" i="2" s="1"/>
  <c r="L26" i="2"/>
  <c r="Q34" i="2"/>
  <c r="P34" i="2"/>
  <c r="L107" i="2" l="1"/>
  <c r="H105" i="2" l="1"/>
  <c r="P105" i="2" s="1"/>
  <c r="L105" i="2" l="1"/>
  <c r="N105" i="2"/>
  <c r="U105" i="2"/>
  <c r="W105" i="2" s="1"/>
  <c r="R12" i="2"/>
  <c r="L12" i="2"/>
  <c r="Q12" i="2"/>
  <c r="M12" i="2"/>
  <c r="K8" i="2"/>
  <c r="Q15" i="2"/>
  <c r="R15" i="2"/>
  <c r="L15" i="2"/>
  <c r="M15" i="2"/>
  <c r="M14" i="2"/>
  <c r="R14" i="2"/>
  <c r="Q14" i="2"/>
  <c r="L14" i="2"/>
  <c r="Q13" i="2"/>
  <c r="L13" i="2"/>
  <c r="M13" i="2"/>
  <c r="R13" i="2"/>
</calcChain>
</file>

<file path=xl/sharedStrings.xml><?xml version="1.0" encoding="utf-8"?>
<sst xmlns="http://schemas.openxmlformats.org/spreadsheetml/2006/main" count="898" uniqueCount="411">
  <si>
    <t xml:space="preserve"> к муниципальной программе "Обеспечение доступным жильем жителей Дальнегорского городского округа" </t>
  </si>
  <si>
    <t>Сведения об  индикаторах (показателях)  муниципальной программы*</t>
  </si>
  <si>
    <t xml:space="preserve">"Обеспечение доступным жильем жителей Дальнегорского городского округа" </t>
  </si>
  <si>
    <t>№ п/п</t>
  </si>
  <si>
    <t>Индикатор (показатель)                             (наименование)</t>
  </si>
  <si>
    <t>Единица измерения</t>
  </si>
  <si>
    <t>Значение индикатора (показателя)</t>
  </si>
  <si>
    <t>с учетом дополни- тельных ресурсов</t>
  </si>
  <si>
    <t>без учета дополни-тельных ресурсов</t>
  </si>
  <si>
    <t>индикаторы</t>
  </si>
  <si>
    <t>чел.</t>
  </si>
  <si>
    <t>х</t>
  </si>
  <si>
    <t>показатели</t>
  </si>
  <si>
    <t>%</t>
  </si>
  <si>
    <t>ед</t>
  </si>
  <si>
    <t xml:space="preserve">Подпрограмма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 </t>
  </si>
  <si>
    <t>Количество приобретенных жилых квартир</t>
  </si>
  <si>
    <t xml:space="preserve">к муниципальной программе "Обеспечение доступным жильем жителей Дальнегорского городского округа" </t>
  </si>
  <si>
    <t>Обобщенная характеристика реализуемых в составе муниципальной программы</t>
  </si>
  <si>
    <t>подпрограмм и отдельных мероприятий</t>
  </si>
  <si>
    <t>"Обеспечение доступным жильем жителей Дальнегорского городского округа"</t>
  </si>
  <si>
    <t>Наименование подпрограммы, 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</si>
  <si>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</si>
  <si>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</si>
  <si>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</si>
  <si>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</si>
  <si>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</si>
  <si>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Муниципальная программа "Обеспечение доступным жильем жителей Дальнегорского городского округа" </t>
  </si>
  <si>
    <t>1.1.</t>
  </si>
  <si>
    <t>Основное мероприятие подпрограммы:</t>
  </si>
  <si>
    <t>1.1.1.</t>
  </si>
  <si>
    <t>Мероприятия основного мероприятия подпрограммы:</t>
  </si>
  <si>
    <t>1.1.1.2.</t>
  </si>
  <si>
    <t>Отдел жизнеобеспечения администрации Дальнегорского  городского округа</t>
  </si>
  <si>
    <t>1.1.1.3.</t>
  </si>
  <si>
    <t>Управление муниципального имущества администрации Дальнегорского городского округа.</t>
  </si>
  <si>
    <t>1.2.</t>
  </si>
  <si>
    <t xml:space="preserve">Подпрограмма  "Обеспечение жильем молодых семей Дальнегорского городского округа" </t>
  </si>
  <si>
    <t>1.2.1.</t>
  </si>
  <si>
    <t>Предоставление социальных выплат на приобретение жилого помещения или строительство индивидуального жилого дома молодым семьям-участникам подпрограммы</t>
  </si>
  <si>
    <t>1.2.1.1.</t>
  </si>
  <si>
    <t xml:space="preserve"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 </t>
  </si>
  <si>
    <t>Отдел жизнеобеспечения администрации Дальнегорского  городского округа.</t>
  </si>
  <si>
    <t>1.2.1.2.</t>
  </si>
  <si>
    <t>Признание молодых семей платежеспособными для участия в подпрограмме</t>
  </si>
  <si>
    <t>Признание молодых семей нуждающимися в жилых помещениях для участия в подпрограмме</t>
  </si>
  <si>
    <t>Признание молодых семей участниками подпрограммы</t>
  </si>
  <si>
    <t>Подтверждение молодыми семьями - участниками подпрограммы, включенных в подпрограмму в предшествующие годы планируемому, своей платежеспособности и нуждаемости в жилых помещениях для внесения их в списки молодых семей – участников подпрограммы, изъявивших желание получить социальную выплату в планируемом году</t>
  </si>
  <si>
    <t>Формирование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</si>
  <si>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>Выдача молодым семьям-участникам подпрограммы свидетельств о праве на получение социальной выплаты на приобретение жилого помещения или строительство индивидуального жилого дома</t>
  </si>
  <si>
    <t>Предоставление молодым семьям-участникам подпрограммы социальных выплат на приобретение жилого помещения или строительство индивидуального жилого дома</t>
  </si>
  <si>
    <t>Исключение из списка молодых семей - участников подпрограммы, молодых семей реализовавших свидетельство о праве на получение социальной выплаты на приобретение жилого помещения или строительство индивидуального жилого дома</t>
  </si>
  <si>
    <t>1.3.</t>
  </si>
  <si>
    <t>1.3.1.</t>
  </si>
  <si>
    <t>Основное мероприятие подпрограммы</t>
  </si>
  <si>
    <t>Управление образования администрации Дальнегорского городского округа, Отдел жизнеобеспечения администрации Дальнегорского городского округа; Управление муниципального имущества администрации Дальнегорского городского округа</t>
  </si>
  <si>
    <t>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</t>
  </si>
  <si>
    <t>Мероприятие 1</t>
  </si>
  <si>
    <t>Приобретение жилых помещений с целью формирования специализированного жилищного фонда, предназначенного для детей-сирот, детей, оставшихся без попечения родителей, лиц из числа детей-сирот и детей, оставшихся без попечения родителей и заключение договоров найма с вышеуказанной категорией граждан</t>
  </si>
  <si>
    <t>Мероприятие 2</t>
  </si>
  <si>
    <t>Управление образования администрации Дальнегорского городского округа</t>
  </si>
  <si>
    <t>Отдельные мероприятия программы:</t>
  </si>
  <si>
    <t xml:space="preserve">Взносы на капитальный ремонт общего имущества в многоквартирных домах за муниципальные жилые помещения </t>
  </si>
  <si>
    <t>Выполнение обязательств собственника по региональной программе капитального ремонта общего имущества в многоквартирных домах</t>
  </si>
  <si>
    <t>Ремонт жилых помещений муниципального жилищного фонда</t>
  </si>
  <si>
    <t>Капитальный ремонт дома № 29 по ул. Набережная г. Дальнегорска  по решению суда от 19.11.2013 № 2-1680/2013</t>
  </si>
  <si>
    <t xml:space="preserve">Независимая оценка многоквартирного, жилого дома и жилого помещения </t>
  </si>
  <si>
    <t>Оценка применения мер государственного регулирования в сфере реализации муниципальной программы</t>
  </si>
  <si>
    <t>Наименование меры государственого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</si>
  <si>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</si>
  <si>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</si>
  <si>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…</t>
  </si>
  <si>
    <t xml:space="preserve">              Меры государственного регулирования отсутствуют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</si>
  <si>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</si>
  <si>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Сведения об основных мерах правового регулирования в сфере реализации муниципальной программы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</si>
  <si>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</si>
  <si>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</si>
  <si>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ответственный исполнитель, соисполнители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</si>
  <si>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</si>
  <si>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</si>
  <si>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</si>
  <si>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</si>
  <si>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№№ п/п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</si>
  <si>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</si>
  <si>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</si>
  <si>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Оказание муниципальных услуг (выполнение работ) муниципальными бюджетными и автономными учреждениями по муниципальной программе не предусмотренно</t>
  </si>
  <si>
    <t xml:space="preserve">Информация о ресурсном обеспечении муниципальной программы за счет средств бюджета Дальнегорского городского округа </t>
  </si>
  <si>
    <t xml:space="preserve">прогнозная оценка привлекаемых на реализацию ее целей средств федерального бюджета, краевого бюджета, бюджетов </t>
  </si>
  <si>
    <t>государственных внебюджетных фондов, иных внебюджетных источников</t>
  </si>
  <si>
    <t>(наименование муниципальной программы)</t>
  </si>
  <si>
    <t>№№  п/п</t>
  </si>
  <si>
    <t>Ответственный исполнитель, /соисполнитель/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</si>
  <si>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</si>
  <si>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Шестой год планового периода (2021)</t>
  </si>
  <si>
    <t>Муниципальная программа "Обеспечение доступным жильем жителей Дальнегорского городского округа"</t>
  </si>
  <si>
    <t xml:space="preserve">Отдел жизнеобеспечения администрации Дальнегорского городского округа;                          Управление муниципального имущества администрации Дальнегорского городского округа;  Управление образования администрации Дальнегорского городского округа                                      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</si>
  <si>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</si>
  <si>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</si>
  <si>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</si>
  <si>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</si>
  <si>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</si>
  <si>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</si>
  <si>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</si>
  <si>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всего</t>
  </si>
  <si>
    <t>1.1.1.1.</t>
  </si>
  <si>
    <t>Отдел жизнеобеспечения администрации Дальнегорского городского округа</t>
  </si>
  <si>
    <t>Мероприятия основного мероприятия подпрограммы</t>
  </si>
  <si>
    <t>Формирование администрацией Дальнегорского городского округа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</si>
  <si>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 xml:space="preserve">Отдел жизнеобеспечения администрации Дальнегорского городского округа                                     </t>
  </si>
  <si>
    <t xml:space="preserve">Отдел жизнеобеспечения администрации Дальнегорского городского округа       </t>
  </si>
  <si>
    <t>Предоставление молодым семьям-участникам подпрограммы  социальных выплат на приобретение жилого помещения или строительство индивидуального жилого дома</t>
  </si>
  <si>
    <t>Обеспечение жилыми помещениями детей-сирот, детей,оставшихся без попечения родителей, лиц изчисла детей-сирот и детей, оставшихся без попечения родителей</t>
  </si>
  <si>
    <t>Основное мероприятие</t>
  </si>
  <si>
    <t>Финансовое обеспечение выполнения переданных полномочий</t>
  </si>
  <si>
    <t>Взносы на капитальный ремонт общего имущества в многоквартирных домах за муниципальные жилые помещения</t>
  </si>
  <si>
    <t>Капитальный ремонт дома             № 29 по ул. Набережная г. Дальнегорска  по решению суда от 19.11.2013 № 2-1680/2013</t>
  </si>
  <si>
    <t>Отдел жизнеобеспечения администрации Дальнегорского городского округа.</t>
  </si>
  <si>
    <t>Проведение специализированной организацией обследования многоквартирного, жилого дома и жилого помещения на соответствие требованиям установленных постановлением Правительства РФ от 28.01.2006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</t>
  </si>
  <si>
    <t xml:space="preserve">Отдел жизнеобеспечения администрации Дальнегорского городского округа,                                     </t>
  </si>
  <si>
    <t>Ответственный исполнитель, соисполнитель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</si>
  <si>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</si>
  <si>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</si>
  <si>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2.</t>
  </si>
  <si>
    <t xml:space="preserve">Подпрограмма "Обеспечение жильем молодых семей Дальнегорского городского округа" </t>
  </si>
  <si>
    <t xml:space="preserve">Отдел жизнеобеспечения администрации Дальнегорского городского округа                                                                      </t>
  </si>
  <si>
    <t xml:space="preserve">Отдел жизнеобеспечения администрации Дальнегорского городского округа                                                           </t>
  </si>
  <si>
    <t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</t>
  </si>
  <si>
    <t>3.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</si>
  <si>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</si>
  <si>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Обеспечение твердым топливом граждан, проживающих в домах с печным отоплением.</t>
  </si>
  <si>
    <t>Снижение закупочной стоимости твердого топлива для населения, проживающего в домах с печным отоплением.</t>
  </si>
  <si>
    <t>Обеспечение твердым топливом граждан, проживающих в домах с печным отоплением</t>
  </si>
  <si>
    <t>Увеличение количества граждан улучшивших, жилищные условия</t>
  </si>
  <si>
    <t>откорректир.</t>
  </si>
  <si>
    <t>_____________________________________________________________________________________</t>
  </si>
  <si>
    <t>Основные этапы реализации *</t>
  </si>
  <si>
    <t>Срок**</t>
  </si>
  <si>
    <t>начала реализации этапа ( мероприятия подпрограммы, отдельного мероприятия)</t>
  </si>
  <si>
    <t>окончания реализации этапа ( мероприятия подпрограммы, отдельного мероприятия)</t>
  </si>
  <si>
    <t>Основное мероприятие 1</t>
  </si>
  <si>
    <t>мероприятие 1.1.</t>
  </si>
  <si>
    <t>основной этап 1</t>
  </si>
  <si>
    <t>основной этап 2</t>
  </si>
  <si>
    <t>*-указываются основные этапы  выполнения в разрезе каждого мероприятия (разработка технического задания, осуществление процедур по заключению контрактов, принятия муниципальных правовых актов и т.д.</t>
  </si>
  <si>
    <t>** - в графах 4,5 должна быть указана календарная дата  начала и окончания реализации этапов (мероприятия подпрограммы, отдельного мероприятия (число, месяц, год))</t>
  </si>
  <si>
    <t>*** данные по графам 4,5,6 заполняются за очередной финансовый год (без нарастающего итога за предыдущие года с начала действия мероприятия)</t>
  </si>
  <si>
    <t>План- график  реализации муниципальной программы на очередной финансовый год .</t>
  </si>
  <si>
    <t>Площадь муниципального жилого фонда, обеспеченного взносами на капитальный ремонт</t>
  </si>
  <si>
    <t>Количество обследований МКД, жилых домов и жилых помещений на соответствие требований, установленных постановлением Правительства РФ от 28.01.2006 №47</t>
  </si>
  <si>
    <t>ед.</t>
  </si>
  <si>
    <t>доля площади жилищного фонда, обеспеченного твердым топливом, в общей площади жилищного фонда с печным отоплением</t>
  </si>
  <si>
    <t>постоянно в течении года</t>
  </si>
  <si>
    <t>Количество отремонтированных муниципальных жилых помещений</t>
  </si>
  <si>
    <t>Ремонт  жилых помещений муниципального жилищного фонда</t>
  </si>
  <si>
    <t>Ремонтные работы в общежитии по адресу : г. Дальнегорск, Проспект 50 лет октября, д. №36</t>
  </si>
  <si>
    <t>КОЛ-ВО ГРАЖДАН, УЛУЧШИВШИХ ЖИЛИЩНЫЕ УСЛОЯ -ПРОВЕРКА</t>
  </si>
  <si>
    <t>В ПОКАЗАТЕЛЯХ ПРОГРАММЫ</t>
  </si>
  <si>
    <t>В Т.Ч. АВАРИЙКА</t>
  </si>
  <si>
    <t>МОЛОДАЯ СЕМЬЯ</t>
  </si>
  <si>
    <t>ИТОГО</t>
  </si>
  <si>
    <t>Доля населения, улучшившего свои жилищные условия в общей численности населения Дальнегорского городского округа</t>
  </si>
  <si>
    <t xml:space="preserve">среднегодовая численность  населения ДГО </t>
  </si>
  <si>
    <t>Определение рыночной стоимости 1 м2 общей площади жилого помещения по г. Дальнегорску</t>
  </si>
  <si>
    <t>Обеспечение реализации требований по стоимости 1 м2 общей площади жилого помещения.</t>
  </si>
  <si>
    <t>основное мероприятие</t>
  </si>
  <si>
    <t>Определение рыночной стоимости 1 м2 общей площади жилого помещения по г. Дальнегорску.</t>
  </si>
  <si>
    <t>Ремонтные работы в общежитии по адресу: г. Дальнегорск, Проспект 50 лет Октября, д №36</t>
  </si>
  <si>
    <t>Информация
о социальных и финансовых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о результативности налоговых льгот.</t>
  </si>
  <si>
    <t>Нормативный правовой акт,
устанавливающий
льготу</t>
  </si>
  <si>
    <t>Краткое наименование
налоговой
льготы</t>
  </si>
  <si>
    <t>Критерии целесообразности налоговой льготы</t>
  </si>
  <si>
    <t>Наименование мероприятий  муниципальной программы</t>
  </si>
  <si>
    <t>Цель налоговой льготы</t>
  </si>
  <si>
    <t>Индикатор (показатель) муниципальной программы , на значение (достижение) которого оказывает влияние налоговая льгота</t>
  </si>
  <si>
    <t>Результативность налоговой льготы (какое влияние окажет налоговая льгота на достижение индикатора (показателя) муниципальной программы)</t>
  </si>
  <si>
    <t>налоговая льгота по годам</t>
  </si>
  <si>
    <t>цели и задачи муниципальной программы, которым соответствует налоговая льгота</t>
  </si>
  <si>
    <t>востребованность налоговой льготы (количество налогоплательщиков, которым предоставлена льгота)</t>
  </si>
  <si>
    <t>положительные внешние эффекты</t>
  </si>
  <si>
    <t>текущий финансовый год</t>
  </si>
  <si>
    <t>очередной финансовый  год</t>
  </si>
  <si>
    <t>первый год планового периода</t>
  </si>
  <si>
    <t>второй год планового периода</t>
  </si>
  <si>
    <t>Социальные и финансовые налоговые льготы отсутствуют</t>
  </si>
  <si>
    <t>Информация
о стимулирующих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бюджетном эффекте налоговых льгот.</t>
  </si>
  <si>
    <t>Нормативный правовой акт,
устанавливающий
налоговую льготу</t>
  </si>
  <si>
    <t>Бюджетный эффект налоговой льготы  (сумма дополнительных налоговых поступлений в бюджет Дальнегорского городского округа от налогоплательщиков, пользующихся налоговой льготой</t>
  </si>
  <si>
    <t>Стимулирующие налоговые выплаты отсутствуют</t>
  </si>
  <si>
    <t>в сфере реализации муниципальной программы "Обеспечение доступным жильем жителей Дальнегорского городского округа"</t>
  </si>
  <si>
    <t>седьмого года планового периода (2022)</t>
  </si>
  <si>
    <t>площадь ???</t>
  </si>
  <si>
    <t>сироты</t>
  </si>
  <si>
    <t>площадь средняя одной квартиры (Марина Александровна)</t>
  </si>
  <si>
    <t>молодые семьи (тыс. м2)</t>
  </si>
  <si>
    <t>квартиры (нараст) молодые семьи = количеству семей</t>
  </si>
  <si>
    <t>Примечание: по факту средняя площадь 1 приобретаемой квартиры 41,5 м2, в план можно поставить 40 м2</t>
  </si>
  <si>
    <r>
      <rPr>
        <sz val="7"/>
        <rFont val="Times New Roman"/>
        <family val="1"/>
        <charset val="204"/>
      </rPr>
      <t xml:space="preserve">   </t>
    </r>
    <r>
      <rPr>
        <sz val="13"/>
        <rFont val="Times New Roman"/>
        <family val="1"/>
        <charset val="204"/>
      </rPr>
      <t>Определение рыночной стоимости 1 м2 общей площади жилого помещения по г. Дальнегорску;</t>
    </r>
  </si>
  <si>
    <t>Приложение № 1</t>
  </si>
  <si>
    <t xml:space="preserve">Приложение № 2 </t>
  </si>
  <si>
    <t xml:space="preserve">                Приложение № 3</t>
  </si>
  <si>
    <t xml:space="preserve">            Приложение № 4 </t>
  </si>
  <si>
    <t>Приложение № 6</t>
  </si>
  <si>
    <t>Приложение № 7</t>
  </si>
  <si>
    <t>восьмого  года планового периода (2023)</t>
  </si>
  <si>
    <t>публикация плана-графика</t>
  </si>
  <si>
    <t>проведение аукциона</t>
  </si>
  <si>
    <t>заключение контрактов</t>
  </si>
  <si>
    <t>приемка квартир</t>
  </si>
  <si>
    <t>Приемка квартив в соответствии с Заключенными контрактами</t>
  </si>
  <si>
    <t>заключение контракта</t>
  </si>
  <si>
    <t>выполнение работ</t>
  </si>
  <si>
    <t>по 2020</t>
  </si>
  <si>
    <t>Публикация плана графика на приобретение 52 квартир проведена 28.12.2019 года</t>
  </si>
  <si>
    <t>Проведение электронного аукциона на приобретение  квартир для детей-сирот</t>
  </si>
  <si>
    <t>Заключение контрактов на приобретение квартир</t>
  </si>
  <si>
    <t>1.1.1.4.</t>
  </si>
  <si>
    <t>1.1.1.5.</t>
  </si>
  <si>
    <t>1.1.1.6.</t>
  </si>
  <si>
    <t>1.1.1.7.</t>
  </si>
  <si>
    <t>1.1.1.8.</t>
  </si>
  <si>
    <t>1.1.1.9.</t>
  </si>
  <si>
    <t>1.3. Отдельные мероприятия программы</t>
  </si>
  <si>
    <t>1.3.2.</t>
  </si>
  <si>
    <t>1.3.3.</t>
  </si>
  <si>
    <t>1.3.4.</t>
  </si>
  <si>
    <t>1.3.7.</t>
  </si>
  <si>
    <t>1.3.8.</t>
  </si>
  <si>
    <t>1.2.1</t>
  </si>
  <si>
    <t>Финансовая оценка результатотов применения мер госуларственного регулирования     тыс. руб.), годы</t>
  </si>
  <si>
    <t>сироты, приобретаемая площадь</t>
  </si>
  <si>
    <t>итого приобретаемая площадь (тыс. м2) -сироты</t>
  </si>
  <si>
    <t xml:space="preserve">Подпрограмма                     "Переселение граждан из аварийного жилищного фонда в Дальнегорском городском округе" </t>
  </si>
  <si>
    <t xml:space="preserve">Отдел жизнеобеспечения администрации Дальнегорского городского округа,                            управление муниципального имущества администрации Дальнегорского городского округа,                                                                   </t>
  </si>
  <si>
    <t>Подпрограмма "Переселение граждан из аварийного жилищного фонда в Дальнегорском городском округе" на 2015-2020 годы.</t>
  </si>
  <si>
    <t>Увеличение количества граждан, переселенных из авариных многоквартир- ных домов</t>
  </si>
  <si>
    <t>Увеличение площади расселенного аварийного фонда</t>
  </si>
  <si>
    <t>тыс.кв.м</t>
  </si>
  <si>
    <t>1.2.1.3.</t>
  </si>
  <si>
    <t>1.2.1.4.</t>
  </si>
  <si>
    <t>1.2.1.5.</t>
  </si>
  <si>
    <t>1.2.1.6.</t>
  </si>
  <si>
    <t>1.2.1.7.</t>
  </si>
  <si>
    <t>1.2.1.8.</t>
  </si>
  <si>
    <t>1.2.1.9.</t>
  </si>
  <si>
    <t>1.3.1.1</t>
  </si>
  <si>
    <t>1.3.1.2</t>
  </si>
  <si>
    <t>1.4. Отдельные мероприятия программы</t>
  </si>
  <si>
    <t>1.4.1.</t>
  </si>
  <si>
    <t>1.4.2.</t>
  </si>
  <si>
    <t>1.4.3.</t>
  </si>
  <si>
    <t>1.4.4.</t>
  </si>
  <si>
    <t>1.4.7.</t>
  </si>
  <si>
    <t>Подпрограмма "Переселение граждан из аварийного жилищного фонда в Дальнегорском городском округе"</t>
  </si>
  <si>
    <t>Отдел жизнеобеспечения администрации Дальнегорского  городского округа,               Управление муниципального имущества администрации Дальнегорского городского округа.</t>
  </si>
  <si>
    <t>Переселение граждан из аварийного жилищного фонда, подпрограмма завершена в 2017 году</t>
  </si>
  <si>
    <t>Мероприятия по переселению граждан из аварийного жилого фонда.</t>
  </si>
  <si>
    <t>Приобретение благоустроенных жилых помещений за счёт средств государственной корпорации Фонда содействия реформированию жилищно-коммунального хозяйства, краевого бюджета, бюджета муниципального образования Дальнегорский городской округ.</t>
  </si>
  <si>
    <t>Приобретение благоустроенных жилых помещений для переселения граждан из аварийного жилищного фонда</t>
  </si>
  <si>
    <t>Переселение граждан из аварийных домов в благоустроенные жилые помещения.</t>
  </si>
  <si>
    <t xml:space="preserve">Переселение граждан из аварийного жилищного фонда в благоустроенные жилые помещения </t>
  </si>
  <si>
    <t>Снос аварийных домов.</t>
  </si>
  <si>
    <t>Снос расселенных аварийных жилых домов</t>
  </si>
  <si>
    <t>??</t>
  </si>
  <si>
    <t xml:space="preserve">      Приложение № 5</t>
  </si>
  <si>
    <t>заключение договоров найма</t>
  </si>
  <si>
    <t>Заключение договоров найма с лицами из числа детей сирот и детей, оставшихся без попечения родителей</t>
  </si>
  <si>
    <t>Управление муниципального имущества администрации Дальнегорского городского округа</t>
  </si>
  <si>
    <t xml:space="preserve">    967                                     100412301М0820</t>
  </si>
  <si>
    <t>Ремонт жилых помещений муниципального жилищного фонда для детей-сирот, детей, оставшихся без попечения родителей, лиц из числа детей-сирот и детей, оставшихся без попечения родителей</t>
  </si>
  <si>
    <t>1.2.1.2</t>
  </si>
  <si>
    <t>Проведение капитального ремонта квартир, находящихся в специализированном жилищном фонде, для дальнейшей передачи их детям - сиротам</t>
  </si>
  <si>
    <t>Установка, ремонт, обслуживание  пожарной сигнализации с целью обеспечения  противопожарной безопасности проживающих в общежитии</t>
  </si>
  <si>
    <t>Обеспечение реализации подпрограммы</t>
  </si>
  <si>
    <t>квартиры (нараст)</t>
  </si>
  <si>
    <t>206,2 тыс кв м площ. С печным отоплением</t>
  </si>
  <si>
    <t>первый год планового периода 2022</t>
  </si>
  <si>
    <t>второй год планового периода 2023</t>
  </si>
  <si>
    <t>третий год планового периода 2024</t>
  </si>
  <si>
    <t>четвертый год планового периода 2025</t>
  </si>
  <si>
    <t>текущий финансовый год (2021 г.)</t>
  </si>
  <si>
    <t>пятый  год планового периода (2026 г)</t>
  </si>
  <si>
    <t>четвертый год планового периода (2025 г)</t>
  </si>
  <si>
    <t>третий год планового периода (2024 г)</t>
  </si>
  <si>
    <t>второй год планового периода (2023 г)</t>
  </si>
  <si>
    <t>первый год планового периода  (2022 г.)</t>
  </si>
  <si>
    <t>очередной финансовый год (2021 г.)</t>
  </si>
  <si>
    <t>пятый  год планового периода (2026 г.)</t>
  </si>
  <si>
    <t>четвертый  год планового периода (2025 г.)</t>
  </si>
  <si>
    <t>третий год планового периода (2024 г.)</t>
  </si>
  <si>
    <t>второй год планового периода (2023 г.)</t>
  </si>
  <si>
    <t>первый год планового периода (2022 г.)</t>
  </si>
  <si>
    <t>Площадь домов на твердом топливе</t>
  </si>
  <si>
    <t>Подпрограмма "Обеспечение жильем молодых семей Дальнегорского городского округа" на 2022 - 2026 годы.</t>
  </si>
  <si>
    <t>тыс. м3</t>
  </si>
  <si>
    <t>мес</t>
  </si>
  <si>
    <t>Содержание, обеспечение безопасности здания многоквартирного общежития расположенного по адресу г. Дальнегорск, Проспект 50 лет Октября д. №36</t>
  </si>
  <si>
    <t>Капитальный ремонт общего имущества МКД</t>
  </si>
  <si>
    <t>Управление муниципального имущества администрации Дальнегорского городского округа. Отдел жизнеобеспечения администрации Дальнегорского  городского округа.</t>
  </si>
  <si>
    <t>Обеспечение качественного проживания населения на территории Дальнегорского городского округа</t>
  </si>
  <si>
    <t>2</t>
  </si>
  <si>
    <t>2.1.</t>
  </si>
  <si>
    <t>2.1.1.</t>
  </si>
  <si>
    <t>2.1.2.</t>
  </si>
  <si>
    <t>3</t>
  </si>
  <si>
    <t>3.1.</t>
  </si>
  <si>
    <t>3.2.</t>
  </si>
  <si>
    <t>3.3.</t>
  </si>
  <si>
    <t>3.3.1.</t>
  </si>
  <si>
    <t>3.4.</t>
  </si>
  <si>
    <t>3.4.1.</t>
  </si>
  <si>
    <t>3.4.2.</t>
  </si>
  <si>
    <t>3.4.3.</t>
  </si>
  <si>
    <t>3.5.</t>
  </si>
  <si>
    <t>1.</t>
  </si>
  <si>
    <t>средняя площадь на 1 го ребенка сироту</t>
  </si>
  <si>
    <t xml:space="preserve">Предоставление социальных выплат молодым семьям </t>
  </si>
  <si>
    <t xml:space="preserve">Предоставление информации о подпрограмме </t>
  </si>
  <si>
    <t xml:space="preserve">Подтверждение молодой семьей соответствия условиям  подпрограммы </t>
  </si>
  <si>
    <t xml:space="preserve">Признание молодой семьи платежеспособной  </t>
  </si>
  <si>
    <t xml:space="preserve">Признание молодой семьи нуждающейся в жилом помещении </t>
  </si>
  <si>
    <t>Получение молодой семьей-участника подпрограммы свидетельства</t>
  </si>
  <si>
    <t xml:space="preserve">Признание молодой семьи участником подпрограммы </t>
  </si>
  <si>
    <t xml:space="preserve">Утверждение списка молодых семей-участников подпрограммы, изъявивших желание получить социальную выплату в планируемом году, департаментом по делам молодежи Приморского края </t>
  </si>
  <si>
    <t xml:space="preserve">Получение молодой семьей социальной выплаты </t>
  </si>
  <si>
    <t>Исполнение решения суда от 19.11.2013 № 2-1680/2013</t>
  </si>
  <si>
    <t>Улучшение качества проживания в МКД населения Дальнегорского городского округа</t>
  </si>
  <si>
    <t>1.3.123</t>
  </si>
  <si>
    <t>Объем финансирования на очередной финансовый год (тыс. руб.) (2022 г.)</t>
  </si>
  <si>
    <t>1.3.3.1.</t>
  </si>
  <si>
    <t>1.3.4.1.</t>
  </si>
  <si>
    <t>1.3.4.2.</t>
  </si>
  <si>
    <t>1.3.4.3.</t>
  </si>
  <si>
    <t>1.4.3.1.</t>
  </si>
  <si>
    <t>1.4.4.1.</t>
  </si>
  <si>
    <t>1.4.4.2</t>
  </si>
  <si>
    <t>1.4.4.3.</t>
  </si>
  <si>
    <t xml:space="preserve">текущий финансовый год (2021) </t>
  </si>
  <si>
    <t>очередной финансовый  год (2022)</t>
  </si>
  <si>
    <t>первый год планового периода (2023)</t>
  </si>
  <si>
    <t>второй год планового периода (2024)</t>
  </si>
  <si>
    <t>третий год планового периода (2025)</t>
  </si>
  <si>
    <t>четвертый год планового периода (2026)</t>
  </si>
  <si>
    <t>31.12.2022</t>
  </si>
  <si>
    <t>01.01.2022</t>
  </si>
  <si>
    <t>964</t>
  </si>
  <si>
    <t>Предоставление социальных выплат молодым семьям</t>
  </si>
  <si>
    <t>Предоставление информации по подпрограмме</t>
  </si>
  <si>
    <t>Признание молодой семьи платежеспособной</t>
  </si>
  <si>
    <t>Признание молодой семьи нуждающейся в жилом помещении</t>
  </si>
  <si>
    <t>Молодая семья признается и становится участником подпрограммы</t>
  </si>
  <si>
    <t>Подтверждение молодой семьей соответствия условиям подпрограммы</t>
  </si>
  <si>
    <t>Исключение молодой семьи из участников подпрограммы, в связи с реализацией права на получение социальной выплаты по подпрограмме</t>
  </si>
  <si>
    <t>Обеспечить детей-сирот, детей, оставшихся без попечения родителей, лиц из числа детей-сирот и детей, оставшихся без попечения родителей</t>
  </si>
  <si>
    <t>Приобрести жилые помещения для детей-сирот, детей, оставшихся без попечения родителей, лиц из числа детей-сирот и детей, оставшихся без попечения родителей</t>
  </si>
  <si>
    <t>Приемка квартир в соответствии с заключенными контрактами</t>
  </si>
  <si>
    <t>Заключение договоров найма с лицами из числа детей, оставшихся без попечения родителей</t>
  </si>
  <si>
    <t>Обеспечение деятельности по закупки квартир.</t>
  </si>
  <si>
    <t>Исполнение обязательств собственника муниципального жилого фонда.</t>
  </si>
  <si>
    <t>13.05.2022</t>
  </si>
  <si>
    <t>Публикация план-графиков в целях обеспечения выполнения ремонтных работ муниципального жилья.</t>
  </si>
  <si>
    <t>Заключение контрактов на выполнение ремонтных работ.</t>
  </si>
  <si>
    <t>Исполнение обязательств по заключенным контрактам</t>
  </si>
  <si>
    <t>Улучшение качества муниципального жилья и  проживания в МКД посредством проведения капитального ремонта</t>
  </si>
  <si>
    <t>_____</t>
  </si>
  <si>
    <t>Публикация план-графиков в целях обеспечения  работ по обеспечению безопасности здания многоквартирного общежития.</t>
  </si>
  <si>
    <t>Обеспечение возможности по исполнению обеспечения безопасности здания многоквартирного общежития.</t>
  </si>
  <si>
    <t>Снижение закупочной стоимости твердого топлива для населения, проживающего в домах с печным отоплением и обеспечение возможности закупа твердого топлива.</t>
  </si>
  <si>
    <t>Доля населения, улучшившего свои жилищные условия в общей численности нуждающихся в улучшении</t>
  </si>
  <si>
    <t>тыс. кв.м.</t>
  </si>
  <si>
    <t>Проведение ремонтных работ жилого дома №29 по ул. Набережной  г. Дальнегорск</t>
  </si>
  <si>
    <t>Количество молодых граждан  (членов молодых семей) участников Подпрограммы, улучшивших жилищные условия</t>
  </si>
  <si>
    <t>Увеличение доли детей 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 реализовано, по состоянию на конец соответствующего года</t>
  </si>
  <si>
    <t>19,3 тыс кв. м.-7,33</t>
  </si>
  <si>
    <t>25,58 тыс кв. м. -9,83</t>
  </si>
  <si>
    <t>0,5 = 1,3 тыс кв.м.</t>
  </si>
  <si>
    <t>Увеличение доли молодых граждан (членов молодых семей) участников Программы улучшивших свои жилищные условия, в общей численности нуждающихся в улучшении жилищных условиях молодых граждан, состоящих на учете.</t>
  </si>
  <si>
    <t xml:space="preserve">Приложение № 8                                         к муниципальной программе "Обеспечение доступным жильем жителей Дальнегорского городского округа" </t>
  </si>
  <si>
    <t xml:space="preserve">Приложение № 9                                             к муниципальной программе "Обеспечение доступным жильем жителей Дальнегорского городского округа" </t>
  </si>
  <si>
    <t>пятый год планового периода 2026</t>
  </si>
  <si>
    <t>Отчетный финансовый год 2020</t>
  </si>
  <si>
    <t>01.02.2022</t>
  </si>
  <si>
    <t>22.02.2022</t>
  </si>
  <si>
    <t>11.02.2022</t>
  </si>
  <si>
    <t>28.02.2022</t>
  </si>
  <si>
    <t>04.03.2022</t>
  </si>
  <si>
    <t>05.03.2022</t>
  </si>
  <si>
    <t>Текущий финансовый год 2021</t>
  </si>
  <si>
    <r>
      <t>6 525 000</t>
    </r>
    <r>
      <rPr>
        <sz val="12.5"/>
        <color theme="1"/>
        <rFont val="Times New Roman"/>
        <family val="1"/>
        <charset val="204"/>
      </rPr>
      <t xml:space="preserve"> рублей (300000+5950000+168000+107000=6525000), в том числе: 300 000 рублей – точечный ремонт жилых помещений (установка дверных блоков с замком, ремонт оконных блоков – остекление, замена рам, сантехнические работы и т.д.), 5 950 000 рублей – капитальный ремонт муниципальных квартир (850 000*7=5 950 000), разработка проектно-сметной документации на 7 квартир – 107 000 рублей, экспертиза ПСД – 168 000 рублей.</t>
    </r>
  </si>
  <si>
    <t>По состоянию на 01.09.2021 год обеспечено жилым помещением 86 детей сирот, согласно списку в 2022 году право появится у 11 сирот, в 2023 - 18, в 2024 -12,</t>
  </si>
  <si>
    <t xml:space="preserve">58 на момент написания программы </t>
  </si>
  <si>
    <t>Семьи</t>
  </si>
  <si>
    <t>Списки</t>
  </si>
  <si>
    <t>люди</t>
  </si>
  <si>
    <t>Оценка расходов
(тыс. руб.), годы</t>
  </si>
  <si>
    <t>Увеличение числа молодых граждан (членов молодых семей),  улучшивших свои жилищные условия с 79 человек в 2020 году до 167 человек  в 2026 году</t>
  </si>
  <si>
    <t xml:space="preserve">Исключение молодой семьи из участников подпрограммы, в связи с реализацией права на получение социальной выплаты по подпрограмме (79 человек с 2020 года до 167 человек в 2026 году) </t>
  </si>
  <si>
    <t>Обеспечить детей-сирот, детей, оставшихся без попечения родителей, лиц из числа детей-сирот и детей, оставшихся без попечения родителей с 55,40% в 2021 году до 81,58% в 2026 году</t>
  </si>
  <si>
    <t>Приобрести жилые помещения для детей-сирот, детей, оставшихся без попечения родителей, лиц из числа детей-сирот и детей, оставшихся без попечения родителей с 77 квартир в 2020 году до 155 квартир в 2026 году</t>
  </si>
  <si>
    <t xml:space="preserve">Приобрести жилые помещения для детей-сирот, детей, оставшихся без попечения родителей, лиц из числа детей-сирот и детей, оставшихся без попечения родителей с 77 квартир в 2020 году до 155 квартир в 2026 году  </t>
  </si>
  <si>
    <t>Ремонт жилых помещений муниципального жилищного фонда с 24 шт. в 2020 году до 52 шт. В 2026 году.</t>
  </si>
  <si>
    <t>Проведение электронного аукциона на приобретение квартир для детей-сирот</t>
  </si>
  <si>
    <t>Предоставление молодым семьям социальных выплат</t>
  </si>
  <si>
    <t xml:space="preserve"> 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родителей, лиц из числа детей-сирот и детей, оставшихся без попечения родителей</t>
  </si>
  <si>
    <t>Публикация плана графика на приобретение квартир</t>
  </si>
  <si>
    <t>20.01.2022</t>
  </si>
  <si>
    <t>Публикация план-графика на разработку ПСД.</t>
  </si>
  <si>
    <t>Проведенение электронного аукциона на разработку ПСД</t>
  </si>
  <si>
    <t>Заключение контрактов на разработку ПСД</t>
  </si>
  <si>
    <t>Проведенение электронного аукциона в целях обеспечения выполнения ремонтных работ муниципального жилья.</t>
  </si>
  <si>
    <t>очередной год планового периода (2022)</t>
  </si>
  <si>
    <t>текущий финансовый  год 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</si>
</sst>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.0000"/>
    <numFmt numFmtId="168" formatCode="0.000000"/>
    <numFmt numFmtId="169" formatCode="#,##0.000"/>
    <numFmt numFmtId="170" formatCode="0.0000000"/>
    <numFmt numFmtId="171" formatCode="#,##0.00000"/>
  </numFmts>
  <fonts count="29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color rgb="FFFF0000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5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5" fillId="0" borderId="0" xfId="0" applyNumberFormat="1" applyFont="1" applyFill="1" applyAlignment="1">
      <alignment wrapText="1"/>
    </xf>
    <xf numFmtId="16" fontId="4" fillId="0" borderId="1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17" fontId="5" fillId="0" borderId="2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center" wrapText="1"/>
    </xf>
    <xf numFmtId="0" fontId="20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16" fontId="1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24" fillId="0" borderId="0" xfId="0" applyFont="1" applyFill="1"/>
    <xf numFmtId="171" fontId="4" fillId="0" borderId="2" xfId="0" applyNumberFormat="1" applyFont="1" applyFill="1" applyBorder="1" applyAlignment="1">
      <alignment horizontal="center" vertical="center" wrapText="1"/>
    </xf>
    <xf numFmtId="171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20" fillId="2" borderId="0" xfId="0" applyFont="1" applyFill="1"/>
    <xf numFmtId="0" fontId="1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vertical="top"/>
    </xf>
    <xf numFmtId="166" fontId="1" fillId="2" borderId="0" xfId="0" applyNumberFormat="1" applyFont="1" applyFill="1" applyBorder="1" applyAlignment="1">
      <alignment horizontal="left" vertical="top"/>
    </xf>
    <xf numFmtId="0" fontId="20" fillId="2" borderId="0" xfId="0" applyFont="1" applyFill="1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2" xfId="0" applyNumberFormat="1" applyFont="1" applyFill="1" applyBorder="1" applyAlignment="1" applyProtection="1">
      <alignment horizontal="left" vertical="center"/>
      <protection locked="0"/>
    </xf>
    <xf numFmtId="2" fontId="1" fillId="2" borderId="0" xfId="0" applyNumberFormat="1" applyFont="1" applyFill="1"/>
    <xf numFmtId="2" fontId="20" fillId="2" borderId="0" xfId="0" applyNumberFormat="1" applyFont="1" applyFill="1"/>
    <xf numFmtId="2" fontId="1" fillId="2" borderId="2" xfId="0" applyNumberFormat="1" applyFont="1" applyFill="1" applyBorder="1" applyAlignment="1" applyProtection="1">
      <alignment horizontal="left" vertical="top" wrapText="1"/>
      <protection locked="0"/>
    </xf>
    <xf numFmtId="166" fontId="1" fillId="2" borderId="2" xfId="0" applyNumberFormat="1" applyFont="1" applyFill="1" applyBorder="1" applyAlignment="1" applyProtection="1">
      <alignment horizontal="left" vertical="center"/>
      <protection locked="0"/>
    </xf>
    <xf numFmtId="166" fontId="1" fillId="2" borderId="2" xfId="0" applyNumberFormat="1" applyFont="1" applyFill="1" applyBorder="1" applyAlignment="1" applyProtection="1">
      <alignment horizontal="left" vertical="top"/>
      <protection locked="0"/>
    </xf>
    <xf numFmtId="166" fontId="1" fillId="2" borderId="4" xfId="0" applyNumberFormat="1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left" vertical="top" wrapText="1"/>
      <protection locked="0"/>
    </xf>
    <xf numFmtId="166" fontId="4" fillId="2" borderId="4" xfId="0" applyNumberFormat="1" applyFont="1" applyFill="1" applyBorder="1" applyAlignment="1" applyProtection="1">
      <alignment horizontal="left" vertical="center"/>
      <protection locked="0"/>
    </xf>
    <xf numFmtId="166" fontId="4" fillId="2" borderId="0" xfId="0" applyNumberFormat="1" applyFont="1" applyFill="1" applyBorder="1" applyAlignment="1" applyProtection="1">
      <alignment horizontal="left" vertical="center"/>
      <protection locked="0"/>
    </xf>
    <xf numFmtId="170" fontId="1" fillId="2" borderId="0" xfId="0" applyNumberFormat="1" applyFont="1" applyFill="1"/>
    <xf numFmtId="166" fontId="1" fillId="2" borderId="2" xfId="0" applyNumberFormat="1" applyFont="1" applyFill="1" applyBorder="1" applyAlignment="1">
      <alignment horizontal="center" vertical="top"/>
    </xf>
    <xf numFmtId="166" fontId="1" fillId="2" borderId="0" xfId="0" applyNumberFormat="1" applyFont="1" applyFill="1"/>
    <xf numFmtId="164" fontId="20" fillId="2" borderId="0" xfId="0" applyNumberFormat="1" applyFont="1" applyFill="1"/>
    <xf numFmtId="164" fontId="1" fillId="2" borderId="0" xfId="0" applyNumberFormat="1" applyFont="1" applyFill="1"/>
    <xf numFmtId="166" fontId="4" fillId="2" borderId="2" xfId="0" applyNumberFormat="1" applyFont="1" applyFill="1" applyBorder="1" applyAlignment="1" applyProtection="1">
      <alignment horizontal="left" vertical="top"/>
      <protection locked="0"/>
    </xf>
    <xf numFmtId="2" fontId="1" fillId="2" borderId="2" xfId="0" applyNumberFormat="1" applyFont="1" applyFill="1" applyBorder="1" applyAlignment="1" applyProtection="1">
      <alignment horizontal="left" vertical="top"/>
      <protection locked="0"/>
    </xf>
    <xf numFmtId="2" fontId="1" fillId="2" borderId="2" xfId="0" applyNumberFormat="1" applyFont="1" applyFill="1" applyBorder="1" applyAlignment="1" applyProtection="1">
      <alignment horizontal="center" vertical="top"/>
      <protection locked="0"/>
    </xf>
    <xf numFmtId="2" fontId="1" fillId="2" borderId="0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/>
    <xf numFmtId="166" fontId="4" fillId="2" borderId="2" xfId="0" applyNumberFormat="1" applyFont="1" applyFill="1" applyBorder="1"/>
    <xf numFmtId="165" fontId="1" fillId="2" borderId="0" xfId="0" applyNumberFormat="1" applyFont="1" applyFill="1"/>
    <xf numFmtId="166" fontId="1" fillId="2" borderId="2" xfId="0" applyNumberFormat="1" applyFont="1" applyFill="1" applyBorder="1" applyAlignment="1">
      <alignment vertical="top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left" vertical="top"/>
      <protection locked="0"/>
    </xf>
    <xf numFmtId="166" fontId="4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2" xfId="0" applyNumberFormat="1" applyFont="1" applyFill="1" applyBorder="1" applyAlignment="1" applyProtection="1">
      <alignment horizontal="center" vertical="top"/>
      <protection locked="0"/>
    </xf>
    <xf numFmtId="166" fontId="4" fillId="2" borderId="2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vertical="center" wrapText="1"/>
    </xf>
    <xf numFmtId="166" fontId="4" fillId="2" borderId="2" xfId="0" applyNumberFormat="1" applyFont="1" applyFill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/>
    <xf numFmtId="2" fontId="16" fillId="2" borderId="3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166" fontId="1" fillId="2" borderId="2" xfId="0" applyNumberFormat="1" applyFont="1" applyFill="1" applyBorder="1" applyAlignment="1">
      <alignment horizontal="left" vertical="top"/>
    </xf>
    <xf numFmtId="166" fontId="1" fillId="2" borderId="2" xfId="0" applyNumberFormat="1" applyFont="1" applyFill="1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center" vertical="top" wrapText="1"/>
    </xf>
    <xf numFmtId="2" fontId="16" fillId="2" borderId="6" xfId="0" applyNumberFormat="1" applyFont="1" applyFill="1" applyBorder="1" applyAlignment="1">
      <alignment vertical="center" wrapText="1"/>
    </xf>
    <xf numFmtId="166" fontId="1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1" fillId="2" borderId="2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 applyProtection="1">
      <alignment horizontal="center" vertical="center"/>
      <protection locked="0"/>
    </xf>
    <xf numFmtId="167" fontId="1" fillId="2" borderId="2" xfId="0" applyNumberFormat="1" applyFont="1" applyFill="1" applyBorder="1" applyAlignment="1" applyProtection="1">
      <alignment horizontal="center" vertical="top"/>
      <protection locked="0"/>
    </xf>
    <xf numFmtId="2" fontId="16" fillId="2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/>
    <xf numFmtId="2" fontId="1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horizontal="left" vertical="center" wrapText="1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vertical="top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67" fontId="1" fillId="2" borderId="0" xfId="0" applyNumberFormat="1" applyFont="1" applyFill="1"/>
    <xf numFmtId="0" fontId="4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" fillId="0" borderId="0" xfId="0" applyFont="1" applyFill="1" applyAlignment="1"/>
    <xf numFmtId="2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1" xfId="0" applyFont="1" applyFill="1" applyBorder="1" applyAlignment="1"/>
    <xf numFmtId="0" fontId="20" fillId="0" borderId="0" xfId="0" applyFont="1" applyFill="1" applyAlignment="1">
      <alignment wrapText="1"/>
    </xf>
    <xf numFmtId="0" fontId="19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Alignment="1">
      <alignment horizontal="center" vertical="center"/>
    </xf>
    <xf numFmtId="0" fontId="16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 applyProtection="1">
      <alignment vertical="center" wrapText="1"/>
      <protection locked="0"/>
    </xf>
    <xf numFmtId="2" fontId="4" fillId="2" borderId="5" xfId="0" applyNumberFormat="1" applyFont="1" applyFill="1" applyBorder="1" applyAlignment="1" applyProtection="1">
      <alignment vertical="center" wrapText="1"/>
      <protection locked="0"/>
    </xf>
    <xf numFmtId="2" fontId="1" fillId="2" borderId="7" xfId="0" applyNumberFormat="1" applyFont="1" applyFill="1" applyBorder="1" applyAlignment="1" applyProtection="1">
      <alignment vertical="top" wrapText="1"/>
      <protection locked="0"/>
    </xf>
    <xf numFmtId="2" fontId="1" fillId="2" borderId="5" xfId="0" applyNumberFormat="1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left" vertical="top" wrapText="1"/>
      <protection locked="0"/>
    </xf>
    <xf numFmtId="2" fontId="1" fillId="2" borderId="3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171" fontId="5" fillId="0" borderId="2" xfId="0" applyNumberFormat="1" applyFont="1" applyFill="1" applyBorder="1" applyAlignment="1">
      <alignment horizontal="center" vertical="center" wrapText="1"/>
    </xf>
    <xf numFmtId="171" fontId="0" fillId="0" borderId="0" xfId="0" applyNumberFormat="1" applyFill="1" applyAlignment="1"/>
    <xf numFmtId="171" fontId="0" fillId="0" borderId="0" xfId="0" applyNumberFormat="1" applyFill="1" applyAlignment="1">
      <alignment vertical="center" wrapText="1"/>
    </xf>
    <xf numFmtId="171" fontId="1" fillId="0" borderId="0" xfId="0" applyNumberFormat="1" applyFont="1" applyFill="1"/>
    <xf numFmtId="171" fontId="5" fillId="0" borderId="0" xfId="0" applyNumberFormat="1" applyFont="1" applyFill="1"/>
    <xf numFmtId="171" fontId="5" fillId="0" borderId="2" xfId="0" applyNumberFormat="1" applyFont="1" applyFill="1" applyBorder="1" applyAlignment="1">
      <alignment horizontal="center" wrapText="1"/>
    </xf>
    <xf numFmtId="171" fontId="14" fillId="0" borderId="2" xfId="0" applyNumberFormat="1" applyFont="1" applyFill="1" applyBorder="1" applyAlignment="1">
      <alignment horizontal="center" vertical="center" wrapText="1"/>
    </xf>
    <xf numFmtId="171" fontId="1" fillId="0" borderId="2" xfId="0" applyNumberFormat="1" applyFont="1" applyFill="1" applyBorder="1" applyAlignment="1">
      <alignment vertical="center" wrapText="1"/>
    </xf>
    <xf numFmtId="171" fontId="1" fillId="0" borderId="1" xfId="0" applyNumberFormat="1" applyFont="1" applyFill="1" applyBorder="1" applyAlignment="1">
      <alignment horizontal="center" vertical="center"/>
    </xf>
    <xf numFmtId="171" fontId="14" fillId="0" borderId="2" xfId="0" applyNumberFormat="1" applyFont="1" applyFill="1" applyBorder="1" applyAlignment="1">
      <alignment horizontal="center" wrapText="1"/>
    </xf>
    <xf numFmtId="171" fontId="5" fillId="0" borderId="2" xfId="0" applyNumberFormat="1" applyFont="1" applyFill="1" applyBorder="1" applyAlignment="1">
      <alignment wrapText="1"/>
    </xf>
    <xf numFmtId="171" fontId="5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166" fontId="20" fillId="2" borderId="0" xfId="0" applyNumberFormat="1" applyFont="1" applyFill="1"/>
    <xf numFmtId="0" fontId="0" fillId="0" borderId="2" xfId="0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71" fontId="4" fillId="0" borderId="2" xfId="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26" fillId="3" borderId="0" xfId="0" applyNumberFormat="1" applyFont="1" applyFill="1"/>
    <xf numFmtId="166" fontId="26" fillId="3" borderId="0" xfId="0" applyNumberFormat="1" applyFont="1" applyFill="1"/>
    <xf numFmtId="0" fontId="16" fillId="0" borderId="2" xfId="0" applyFont="1" applyFill="1" applyBorder="1"/>
    <xf numFmtId="0" fontId="16" fillId="0" borderId="2" xfId="0" applyFont="1" applyFill="1" applyBorder="1" applyAlignment="1">
      <alignment wrapText="1"/>
    </xf>
    <xf numFmtId="0" fontId="27" fillId="0" borderId="0" xfId="0" applyFont="1"/>
    <xf numFmtId="1" fontId="1" fillId="2" borderId="0" xfId="0" applyNumberFormat="1" applyFont="1" applyFill="1"/>
    <xf numFmtId="166" fontId="1" fillId="2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4" fillId="0" borderId="0" xfId="0" applyFont="1" applyFill="1" applyBorder="1" applyAlignment="1"/>
    <xf numFmtId="2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 applyProtection="1">
      <alignment vertical="top" wrapText="1"/>
      <protection locked="0"/>
    </xf>
    <xf numFmtId="2" fontId="16" fillId="2" borderId="0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0" xfId="0" applyNumberFormat="1" applyFont="1" applyFill="1" applyBorder="1" applyAlignment="1" applyProtection="1">
      <alignment horizontal="center" vertical="top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0" fillId="2" borderId="0" xfId="0" applyNumberFormat="1" applyFont="1" applyFill="1" applyBorder="1"/>
    <xf numFmtId="167" fontId="20" fillId="2" borderId="0" xfId="0" applyNumberFormat="1" applyFont="1" applyFill="1"/>
    <xf numFmtId="0" fontId="5" fillId="0" borderId="2" xfId="0" applyFont="1" applyFill="1" applyBorder="1" applyAlignment="1">
      <alignment vertical="top" wrapText="1"/>
    </xf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>
      <alignment vertical="top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vertical="center"/>
    </xf>
    <xf numFmtId="0" fontId="16" fillId="2" borderId="5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2" borderId="3" xfId="0" applyNumberFormat="1" applyFont="1" applyFill="1" applyBorder="1" applyAlignment="1" applyProtection="1">
      <alignment horizontal="left" vertical="center"/>
      <protection locked="0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left" vertical="center" wrapText="1"/>
      <protection locked="0"/>
    </xf>
    <xf numFmtId="2" fontId="1" fillId="2" borderId="3" xfId="0" applyNumberFormat="1" applyFont="1" applyFill="1" applyBorder="1" applyAlignment="1" applyProtection="1">
      <alignment horizontal="left" vertical="center" wrapText="1"/>
      <protection locked="0"/>
    </xf>
    <xf numFmtId="2" fontId="1" fillId="2" borderId="6" xfId="0" applyNumberFormat="1" applyFont="1" applyFill="1" applyBorder="1" applyAlignment="1" applyProtection="1">
      <alignment horizontal="left" vertical="center" wrapText="1"/>
      <protection locked="0"/>
    </xf>
    <xf numFmtId="2" fontId="1" fillId="2" borderId="2" xfId="0" applyNumberFormat="1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 vertical="top" wrapText="1"/>
      <protection locked="0"/>
    </xf>
    <xf numFmtId="2" fontId="1" fillId="2" borderId="3" xfId="0" applyNumberFormat="1" applyFont="1" applyFill="1" applyBorder="1" applyAlignment="1" applyProtection="1">
      <alignment horizontal="left" vertical="top" wrapText="1"/>
      <protection locked="0"/>
    </xf>
    <xf numFmtId="2" fontId="1" fillId="2" borderId="6" xfId="0" applyNumberFormat="1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3" xfId="0" applyNumberFormat="1" applyFont="1" applyFill="1" applyBorder="1" applyAlignment="1" applyProtection="1">
      <alignment vertical="center" wrapText="1"/>
      <protection locked="0"/>
    </xf>
    <xf numFmtId="2" fontId="1" fillId="2" borderId="6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2" fontId="1" fillId="2" borderId="3" xfId="0" applyNumberFormat="1" applyFont="1" applyFill="1" applyBorder="1" applyAlignment="1" applyProtection="1">
      <alignment horizontal="left" vertical="top"/>
      <protection locked="0"/>
    </xf>
    <xf numFmtId="2" fontId="1" fillId="2" borderId="6" xfId="0" applyNumberFormat="1" applyFont="1" applyFill="1" applyBorder="1" applyAlignment="1" applyProtection="1">
      <alignment horizontal="left" vertical="top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 applyProtection="1">
      <alignment horizontal="center" vertical="top"/>
      <protection locked="0"/>
    </xf>
    <xf numFmtId="2" fontId="4" fillId="2" borderId="3" xfId="0" applyNumberFormat="1" applyFont="1" applyFill="1" applyBorder="1" applyAlignment="1" applyProtection="1">
      <alignment horizontal="center" vertical="top"/>
      <protection locked="0"/>
    </xf>
    <xf numFmtId="2" fontId="4" fillId="2" borderId="6" xfId="0" applyNumberFormat="1" applyFont="1" applyFill="1" applyBorder="1" applyAlignment="1" applyProtection="1">
      <alignment horizontal="center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 wrapText="1"/>
      <protection locked="0"/>
    </xf>
    <xf numFmtId="2" fontId="4" fillId="2" borderId="3" xfId="0" applyNumberFormat="1" applyFont="1" applyFill="1" applyBorder="1" applyAlignment="1" applyProtection="1">
      <alignment horizontal="left" vertical="top" wrapText="1"/>
      <protection locked="0"/>
    </xf>
    <xf numFmtId="2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9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center" wrapText="1"/>
      <protection locked="0"/>
    </xf>
    <xf numFmtId="2" fontId="4" fillId="2" borderId="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6" xfId="0" applyNumberFormat="1" applyFont="1" applyFill="1" applyBorder="1" applyAlignment="1" applyProtection="1">
      <alignment horizontal="left" vertical="center" wrapText="1"/>
      <protection locked="0"/>
    </xf>
    <xf numFmtId="2" fontId="1" fillId="2" borderId="2" xfId="0" applyNumberFormat="1" applyFont="1" applyFill="1" applyBorder="1" applyAlignment="1" applyProtection="1">
      <alignment horizontal="left" vertical="top"/>
      <protection locked="0"/>
    </xf>
    <xf numFmtId="2" fontId="1" fillId="2" borderId="4" xfId="0" applyNumberFormat="1" applyFont="1" applyFill="1" applyBorder="1" applyAlignment="1" applyProtection="1">
      <alignment horizontal="center" vertical="top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2" fontId="4" fillId="2" borderId="3" xfId="0" applyNumberFormat="1" applyFont="1" applyFill="1" applyBorder="1" applyAlignment="1" applyProtection="1">
      <alignment horizontal="left" vertical="top"/>
      <protection locked="0"/>
    </xf>
    <xf numFmtId="2" fontId="4" fillId="2" borderId="6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10" fillId="2" borderId="3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6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6" fillId="2" borderId="3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6" fillId="2" borderId="7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3" xfId="0" applyNumberFormat="1" applyFont="1" applyFill="1" applyBorder="1" applyAlignment="1" applyProtection="1">
      <alignment horizontal="center" vertical="top" wrapText="1"/>
      <protection locked="0"/>
    </xf>
    <xf numFmtId="2" fontId="1" fillId="2" borderId="6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 applyProtection="1">
      <alignment horizontal="center" vertical="top"/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0" fontId="1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71" fontId="1" fillId="0" borderId="1" xfId="1" applyNumberFormat="1" applyFont="1" applyFill="1" applyBorder="1" applyAlignment="1">
      <alignment horizontal="center" vertical="center"/>
    </xf>
    <xf numFmtId="171" fontId="1" fillId="0" borderId="3" xfId="1" applyNumberFormat="1" applyFont="1" applyFill="1" applyBorder="1" applyAlignment="1">
      <alignment horizontal="center" vertical="center"/>
    </xf>
    <xf numFmtId="171" fontId="1" fillId="0" borderId="6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171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17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171" fontId="1" fillId="0" borderId="1" xfId="0" applyNumberFormat="1" applyFont="1" applyFill="1" applyBorder="1" applyAlignment="1">
      <alignment horizontal="center" vertical="center"/>
    </xf>
    <xf numFmtId="171" fontId="1" fillId="0" borderId="3" xfId="0" applyNumberFormat="1" applyFont="1" applyFill="1" applyBorder="1" applyAlignment="1">
      <alignment horizontal="center" vertical="center"/>
    </xf>
    <xf numFmtId="171" fontId="1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top" wrapText="1"/>
    </xf>
    <xf numFmtId="0" fontId="13" fillId="0" borderId="6" xfId="0" applyFont="1" applyFill="1" applyBorder="1"/>
    <xf numFmtId="49" fontId="1" fillId="0" borderId="1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171" fontId="5" fillId="0" borderId="2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3" xfId="0" applyNumberFormat="1" applyFont="1" applyFill="1" applyBorder="1" applyAlignment="1" applyProtection="1">
      <alignment horizontal="left" vertical="center" wrapText="1"/>
      <protection locked="0"/>
    </xf>
    <xf numFmtId="2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9" fontId="1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tabSelected="1" view="pageBreakPreview" zoomScale="70" zoomScaleNormal="100" zoomScaleSheetLayoutView="70" workbookViewId="0">
      <pane ySplit="8" topLeftCell="A12" activePane="bottomLeft" state="frozen"/>
      <selection pane="bottomLeft" activeCell="I16" sqref="I16"/>
    </sheetView>
  </sheetViews>
  <sheetFormatPr defaultColWidth="9.140625" defaultRowHeight="16.5" outlineLevelRow="1" x14ac:dyDescent="0.25"/>
  <cols>
    <col min="1" max="1" width="6.28515625" style="1" customWidth="1"/>
    <col min="2" max="2" width="36.85546875" style="1" customWidth="1"/>
    <col min="3" max="5" width="12" style="1" customWidth="1"/>
    <col min="6" max="7" width="11.28515625" style="1" customWidth="1"/>
    <col min="8" max="8" width="10.7109375" style="1" customWidth="1"/>
    <col min="9" max="9" width="10.85546875" style="1" customWidth="1"/>
    <col min="10" max="10" width="13.28515625" style="1" customWidth="1"/>
    <col min="11" max="11" width="13.42578125" style="1" customWidth="1"/>
    <col min="12" max="12" width="13" style="1" customWidth="1"/>
    <col min="13" max="13" width="11.85546875" style="1" customWidth="1"/>
    <col min="14" max="14" width="11.140625" style="1" customWidth="1"/>
    <col min="15" max="15" width="12" style="1" customWidth="1"/>
    <col min="16" max="16" width="11.28515625" style="1" customWidth="1"/>
    <col min="17" max="17" width="12.7109375" style="1" customWidth="1"/>
    <col min="18" max="18" width="56.7109375" style="189" customWidth="1"/>
    <col min="19" max="19" width="35.28515625" style="189" bestFit="1" customWidth="1"/>
    <col min="20" max="16384" width="9.140625" style="189"/>
  </cols>
  <sheetData>
    <row r="1" spans="1:23" ht="16.5" customHeight="1" x14ac:dyDescent="0.25">
      <c r="L1" s="314" t="s">
        <v>197</v>
      </c>
      <c r="M1" s="315"/>
      <c r="N1" s="315"/>
      <c r="O1" s="315"/>
    </row>
    <row r="2" spans="1:23" ht="48.75" customHeight="1" x14ac:dyDescent="0.25">
      <c r="I2" s="190"/>
      <c r="J2" s="190"/>
      <c r="K2" s="190"/>
      <c r="L2" s="316" t="s">
        <v>0</v>
      </c>
      <c r="M2" s="317"/>
      <c r="N2" s="317"/>
      <c r="O2" s="317"/>
      <c r="P2" s="190"/>
    </row>
    <row r="3" spans="1:23" x14ac:dyDescent="0.25">
      <c r="O3" s="2"/>
      <c r="P3" s="190"/>
    </row>
    <row r="4" spans="1:23" ht="20.25" x14ac:dyDescent="0.3">
      <c r="A4" s="324" t="s">
        <v>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23" ht="20.25" x14ac:dyDescent="0.3">
      <c r="A5" s="323" t="s">
        <v>2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23" ht="16.5" customHeight="1" x14ac:dyDescent="0.25">
      <c r="A6" s="309" t="s">
        <v>3</v>
      </c>
      <c r="B6" s="309" t="s">
        <v>4</v>
      </c>
      <c r="C6" s="319" t="s">
        <v>5</v>
      </c>
      <c r="D6" s="322" t="s">
        <v>6</v>
      </c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</row>
    <row r="7" spans="1:23" ht="51" customHeight="1" x14ac:dyDescent="0.25">
      <c r="A7" s="318"/>
      <c r="B7" s="318"/>
      <c r="C7" s="320"/>
      <c r="D7" s="325" t="s">
        <v>379</v>
      </c>
      <c r="E7" s="325"/>
      <c r="F7" s="305" t="s">
        <v>386</v>
      </c>
      <c r="G7" s="313"/>
      <c r="H7" s="322" t="s">
        <v>275</v>
      </c>
      <c r="I7" s="322"/>
      <c r="J7" s="322" t="s">
        <v>276</v>
      </c>
      <c r="K7" s="322"/>
      <c r="L7" s="322" t="s">
        <v>277</v>
      </c>
      <c r="M7" s="322"/>
      <c r="N7" s="322" t="s">
        <v>278</v>
      </c>
      <c r="O7" s="322"/>
      <c r="P7" s="322" t="s">
        <v>378</v>
      </c>
      <c r="Q7" s="322"/>
    </row>
    <row r="8" spans="1:23" ht="120.75" customHeight="1" x14ac:dyDescent="0.25">
      <c r="A8" s="310"/>
      <c r="B8" s="310"/>
      <c r="C8" s="321"/>
      <c r="D8" s="256" t="s">
        <v>7</v>
      </c>
      <c r="E8" s="256" t="s">
        <v>8</v>
      </c>
      <c r="F8" s="260" t="s">
        <v>7</v>
      </c>
      <c r="G8" s="260" t="s">
        <v>8</v>
      </c>
      <c r="H8" s="256" t="s">
        <v>7</v>
      </c>
      <c r="I8" s="256" t="s">
        <v>8</v>
      </c>
      <c r="J8" s="256" t="s">
        <v>7</v>
      </c>
      <c r="K8" s="256" t="s">
        <v>8</v>
      </c>
      <c r="L8" s="256" t="s">
        <v>7</v>
      </c>
      <c r="M8" s="256" t="s">
        <v>8</v>
      </c>
      <c r="N8" s="256" t="s">
        <v>7</v>
      </c>
      <c r="O8" s="256" t="s">
        <v>8</v>
      </c>
      <c r="P8" s="256" t="s">
        <v>7</v>
      </c>
      <c r="Q8" s="256" t="s">
        <v>8</v>
      </c>
    </row>
    <row r="9" spans="1:23" x14ac:dyDescent="0.25">
      <c r="A9" s="188">
        <v>1</v>
      </c>
      <c r="B9" s="188">
        <v>2</v>
      </c>
      <c r="C9" s="188">
        <v>3</v>
      </c>
      <c r="D9" s="305">
        <v>4</v>
      </c>
      <c r="E9" s="313"/>
      <c r="F9" s="305">
        <v>5</v>
      </c>
      <c r="G9" s="313"/>
      <c r="H9" s="305">
        <v>6</v>
      </c>
      <c r="I9" s="313"/>
      <c r="J9" s="305">
        <v>7</v>
      </c>
      <c r="K9" s="313"/>
      <c r="L9" s="305">
        <v>8</v>
      </c>
      <c r="M9" s="313"/>
      <c r="N9" s="305">
        <v>9</v>
      </c>
      <c r="O9" s="313"/>
      <c r="P9" s="305">
        <v>10</v>
      </c>
      <c r="Q9" s="313"/>
    </row>
    <row r="10" spans="1:23" ht="15" customHeight="1" x14ac:dyDescent="0.25">
      <c r="A10" s="302" t="s">
        <v>27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</row>
    <row r="11" spans="1:23" ht="15.75" customHeight="1" x14ac:dyDescent="0.25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</row>
    <row r="12" spans="1:23" ht="16.5" customHeight="1" x14ac:dyDescent="0.25">
      <c r="A12" s="307" t="s">
        <v>9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</row>
    <row r="13" spans="1:23" ht="66" x14ac:dyDescent="0.25">
      <c r="A13" s="5">
        <v>1</v>
      </c>
      <c r="B13" s="3" t="s">
        <v>367</v>
      </c>
      <c r="C13" s="5" t="s">
        <v>13</v>
      </c>
      <c r="D13" s="263"/>
      <c r="E13" s="191">
        <f>E15/(E33+E40)*100</f>
        <v>57.142857142857139</v>
      </c>
      <c r="F13" s="191"/>
      <c r="G13" s="191">
        <f t="shared" ref="G13:Q13" si="0">G15/(G33+G40)*100</f>
        <v>59.340659340659343</v>
      </c>
      <c r="H13" s="191"/>
      <c r="I13" s="191">
        <f t="shared" si="0"/>
        <v>71.601208459214504</v>
      </c>
      <c r="J13" s="191"/>
      <c r="K13" s="191">
        <f t="shared" si="0"/>
        <v>76.744186046511629</v>
      </c>
      <c r="L13" s="191"/>
      <c r="M13" s="191">
        <f t="shared" si="0"/>
        <v>78.787878787878782</v>
      </c>
      <c r="N13" s="191"/>
      <c r="O13" s="191">
        <f t="shared" si="0"/>
        <v>79.527559055118118</v>
      </c>
      <c r="P13" s="191"/>
      <c r="Q13" s="191">
        <f t="shared" si="0"/>
        <v>80.5</v>
      </c>
    </row>
    <row r="14" spans="1:23" ht="16.5" customHeight="1" x14ac:dyDescent="0.25">
      <c r="A14" s="307" t="s">
        <v>12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</row>
    <row r="15" spans="1:23" ht="33" x14ac:dyDescent="0.25">
      <c r="A15" s="230">
        <v>1</v>
      </c>
      <c r="B15" s="3" t="s">
        <v>132</v>
      </c>
      <c r="C15" s="258" t="s">
        <v>10</v>
      </c>
      <c r="D15" s="263"/>
      <c r="E15" s="255">
        <f>E32+E39</f>
        <v>156</v>
      </c>
      <c r="F15" s="273"/>
      <c r="G15" s="273">
        <f t="shared" ref="G15:Q15" si="1">G32+G39</f>
        <v>216</v>
      </c>
      <c r="H15" s="273"/>
      <c r="I15" s="273">
        <f t="shared" si="1"/>
        <v>237</v>
      </c>
      <c r="J15" s="273"/>
      <c r="K15" s="273">
        <f t="shared" si="1"/>
        <v>264</v>
      </c>
      <c r="L15" s="273"/>
      <c r="M15" s="273">
        <f t="shared" si="1"/>
        <v>286</v>
      </c>
      <c r="N15" s="273"/>
      <c r="O15" s="273">
        <f t="shared" si="1"/>
        <v>303</v>
      </c>
      <c r="P15" s="273"/>
      <c r="Q15" s="273">
        <f t="shared" si="1"/>
        <v>322</v>
      </c>
      <c r="R15" s="206"/>
    </row>
    <row r="16" spans="1:23" ht="49.5" x14ac:dyDescent="0.25">
      <c r="A16" s="201">
        <v>2</v>
      </c>
      <c r="B16" s="192" t="s">
        <v>147</v>
      </c>
      <c r="C16" s="205" t="s">
        <v>368</v>
      </c>
      <c r="D16" s="263"/>
      <c r="E16" s="262">
        <v>73.959999999999994</v>
      </c>
      <c r="F16" s="263"/>
      <c r="G16" s="262">
        <v>73.959999999999994</v>
      </c>
      <c r="H16" s="5"/>
      <c r="I16" s="5">
        <f>G16</f>
        <v>73.959999999999994</v>
      </c>
      <c r="J16" s="5"/>
      <c r="K16" s="5">
        <f>I16</f>
        <v>73.959999999999994</v>
      </c>
      <c r="L16" s="5"/>
      <c r="M16" s="5">
        <f>G16</f>
        <v>73.959999999999994</v>
      </c>
      <c r="N16" s="5"/>
      <c r="O16" s="5">
        <f>G16</f>
        <v>73.959999999999994</v>
      </c>
      <c r="P16" s="5"/>
      <c r="Q16" s="193">
        <f>G16</f>
        <v>73.959999999999994</v>
      </c>
      <c r="V16" s="189">
        <v>10</v>
      </c>
      <c r="W16" s="189">
        <f>V16*3</f>
        <v>30</v>
      </c>
    </row>
    <row r="17" spans="1:28" ht="49.5" x14ac:dyDescent="0.25">
      <c r="A17" s="230">
        <v>3</v>
      </c>
      <c r="B17" s="4" t="s">
        <v>152</v>
      </c>
      <c r="C17" s="258" t="s">
        <v>149</v>
      </c>
      <c r="D17" s="263"/>
      <c r="E17" s="255">
        <v>24</v>
      </c>
      <c r="F17" s="263"/>
      <c r="G17" s="5">
        <v>28</v>
      </c>
      <c r="H17" s="5"/>
      <c r="I17" s="5">
        <v>32</v>
      </c>
      <c r="J17" s="193"/>
      <c r="K17" s="5">
        <v>37</v>
      </c>
      <c r="L17" s="193"/>
      <c r="M17" s="5">
        <v>42</v>
      </c>
      <c r="N17" s="193"/>
      <c r="O17" s="5">
        <v>47</v>
      </c>
      <c r="P17" s="193"/>
      <c r="Q17" s="5">
        <v>52</v>
      </c>
    </row>
    <row r="18" spans="1:28" ht="49.5" x14ac:dyDescent="0.25">
      <c r="A18" s="230">
        <v>4</v>
      </c>
      <c r="B18" s="4" t="s">
        <v>369</v>
      </c>
      <c r="C18" s="264" t="s">
        <v>13</v>
      </c>
      <c r="D18" s="263"/>
      <c r="E18" s="5">
        <v>62</v>
      </c>
      <c r="F18" s="263"/>
      <c r="G18" s="5">
        <v>62</v>
      </c>
      <c r="H18" s="5"/>
      <c r="I18" s="5">
        <v>100</v>
      </c>
      <c r="J18" s="5"/>
      <c r="K18" s="5">
        <v>100</v>
      </c>
      <c r="L18" s="5"/>
      <c r="M18" s="5">
        <v>100</v>
      </c>
      <c r="N18" s="5"/>
      <c r="O18" s="5">
        <v>100</v>
      </c>
      <c r="P18" s="5"/>
      <c r="Q18" s="5">
        <v>100</v>
      </c>
    </row>
    <row r="19" spans="1:28" ht="96" customHeight="1" x14ac:dyDescent="0.25">
      <c r="A19" s="230">
        <v>5</v>
      </c>
      <c r="B19" s="210" t="s">
        <v>148</v>
      </c>
      <c r="C19" s="264" t="s">
        <v>14</v>
      </c>
      <c r="D19" s="263"/>
      <c r="E19" s="5">
        <v>26</v>
      </c>
      <c r="F19" s="263"/>
      <c r="G19" s="5">
        <v>41</v>
      </c>
      <c r="H19" s="5"/>
      <c r="I19" s="5">
        <f>G19+5</f>
        <v>46</v>
      </c>
      <c r="J19" s="5"/>
      <c r="K19" s="5">
        <f>I19+5</f>
        <v>51</v>
      </c>
      <c r="L19" s="5"/>
      <c r="M19" s="5">
        <f>K19+5</f>
        <v>56</v>
      </c>
      <c r="N19" s="5"/>
      <c r="O19" s="5">
        <f>M19+5</f>
        <v>61</v>
      </c>
      <c r="P19" s="5"/>
      <c r="Q19" s="5">
        <f>O19+5</f>
        <v>66</v>
      </c>
    </row>
    <row r="20" spans="1:28" ht="115.5" customHeight="1" x14ac:dyDescent="0.25">
      <c r="A20" s="230">
        <v>6</v>
      </c>
      <c r="B20" s="217" t="s">
        <v>295</v>
      </c>
      <c r="C20" s="258" t="s">
        <v>13</v>
      </c>
      <c r="D20" s="263"/>
      <c r="E20" s="255">
        <v>100</v>
      </c>
      <c r="F20" s="263"/>
      <c r="G20" s="5">
        <v>100</v>
      </c>
      <c r="H20" s="5"/>
      <c r="I20" s="5">
        <v>100</v>
      </c>
      <c r="J20" s="5"/>
      <c r="K20" s="5">
        <v>100</v>
      </c>
      <c r="L20" s="5"/>
      <c r="M20" s="5">
        <v>100</v>
      </c>
      <c r="N20" s="5"/>
      <c r="O20" s="5">
        <v>100</v>
      </c>
      <c r="P20" s="5"/>
      <c r="Q20" s="5">
        <v>100</v>
      </c>
    </row>
    <row r="21" spans="1:28" ht="69.75" customHeight="1" x14ac:dyDescent="0.25">
      <c r="A21" s="230">
        <v>7</v>
      </c>
      <c r="B21" s="210" t="s">
        <v>150</v>
      </c>
      <c r="C21" s="265" t="s">
        <v>13</v>
      </c>
      <c r="D21" s="263"/>
      <c r="E21" s="208">
        <v>0.72</v>
      </c>
      <c r="F21" s="263"/>
      <c r="G21" s="208">
        <v>0.84</v>
      </c>
      <c r="H21" s="208"/>
      <c r="I21" s="208">
        <f>G21+0.5</f>
        <v>1.3399999999999999</v>
      </c>
      <c r="J21" s="208"/>
      <c r="K21" s="208">
        <f>I21+0.5</f>
        <v>1.8399999999999999</v>
      </c>
      <c r="L21" s="208"/>
      <c r="M21" s="208">
        <f>K21+0.5</f>
        <v>2.34</v>
      </c>
      <c r="N21" s="208"/>
      <c r="O21" s="208">
        <f>M21+0.5</f>
        <v>2.84</v>
      </c>
      <c r="P21" s="208"/>
      <c r="Q21" s="265">
        <f>O21+0.5</f>
        <v>3.34</v>
      </c>
      <c r="R21" s="268">
        <v>206.2</v>
      </c>
      <c r="S21" s="268" t="s">
        <v>291</v>
      </c>
      <c r="T21" s="268" t="s">
        <v>374</v>
      </c>
      <c r="U21" s="268"/>
      <c r="V21" s="268"/>
      <c r="W21" s="268"/>
    </row>
    <row r="22" spans="1:28" ht="16.5" hidden="1" customHeight="1" x14ac:dyDescent="0.25">
      <c r="A22" s="303" t="s">
        <v>233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268"/>
      <c r="S22" s="268"/>
      <c r="T22" s="268"/>
      <c r="U22" s="268"/>
      <c r="V22" s="268"/>
      <c r="W22" s="268"/>
    </row>
    <row r="23" spans="1:28" ht="16.5" hidden="1" customHeight="1" x14ac:dyDescent="0.25">
      <c r="A23" s="305" t="s">
        <v>9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268"/>
      <c r="S23" s="268"/>
      <c r="T23" s="268"/>
      <c r="U23" s="268"/>
      <c r="V23" s="268"/>
      <c r="W23" s="268"/>
    </row>
    <row r="24" spans="1:28" ht="49.5" hidden="1" customHeight="1" x14ac:dyDescent="0.25">
      <c r="A24" s="188">
        <v>1</v>
      </c>
      <c r="B24" s="3" t="s">
        <v>234</v>
      </c>
      <c r="C24" s="188" t="s">
        <v>10</v>
      </c>
      <c r="D24" s="255"/>
      <c r="E24" s="255"/>
      <c r="F24" s="188">
        <v>232</v>
      </c>
      <c r="G24" s="257"/>
      <c r="H24" s="188">
        <v>321</v>
      </c>
      <c r="I24" s="188">
        <v>321</v>
      </c>
      <c r="J24" s="188">
        <v>348</v>
      </c>
      <c r="K24" s="188">
        <v>348</v>
      </c>
      <c r="L24" s="188">
        <v>359</v>
      </c>
      <c r="M24" s="188">
        <v>359</v>
      </c>
      <c r="N24" s="188">
        <v>359</v>
      </c>
      <c r="O24" s="188">
        <v>359</v>
      </c>
      <c r="P24" s="188" t="s">
        <v>11</v>
      </c>
      <c r="Q24" s="258">
        <v>359</v>
      </c>
      <c r="R24" s="268"/>
      <c r="S24" s="268"/>
      <c r="T24" s="268"/>
      <c r="U24" s="268"/>
      <c r="V24" s="268"/>
      <c r="W24" s="268"/>
    </row>
    <row r="25" spans="1:28" ht="16.5" hidden="1" customHeight="1" x14ac:dyDescent="0.25">
      <c r="A25" s="188">
        <v>1</v>
      </c>
      <c r="B25" s="188">
        <v>2</v>
      </c>
      <c r="C25" s="188">
        <v>3</v>
      </c>
      <c r="D25" s="255"/>
      <c r="E25" s="255"/>
      <c r="F25" s="188">
        <v>4</v>
      </c>
      <c r="G25" s="258"/>
      <c r="H25" s="186">
        <v>5</v>
      </c>
      <c r="I25" s="187"/>
      <c r="J25" s="186">
        <v>6</v>
      </c>
      <c r="K25" s="187"/>
      <c r="L25" s="194">
        <v>7</v>
      </c>
      <c r="M25" s="187"/>
      <c r="N25" s="186">
        <v>8</v>
      </c>
      <c r="O25" s="187"/>
      <c r="P25" s="186">
        <v>9</v>
      </c>
      <c r="Q25" s="259"/>
      <c r="R25" s="268"/>
      <c r="S25" s="268"/>
      <c r="T25" s="268"/>
      <c r="U25" s="268"/>
      <c r="V25" s="268"/>
      <c r="W25" s="268"/>
    </row>
    <row r="26" spans="1:28" ht="16.5" hidden="1" customHeight="1" x14ac:dyDescent="0.25">
      <c r="A26" s="305" t="s">
        <v>12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268"/>
      <c r="S26" s="268"/>
      <c r="T26" s="268"/>
      <c r="U26" s="268"/>
      <c r="V26" s="268"/>
      <c r="W26" s="268"/>
    </row>
    <row r="27" spans="1:28" ht="33" hidden="1" customHeight="1" x14ac:dyDescent="0.25">
      <c r="A27" s="188">
        <v>2</v>
      </c>
      <c r="B27" s="3" t="s">
        <v>235</v>
      </c>
      <c r="C27" s="188" t="s">
        <v>236</v>
      </c>
      <c r="D27" s="255"/>
      <c r="E27" s="255"/>
      <c r="F27" s="188">
        <v>3.76</v>
      </c>
      <c r="G27" s="257"/>
      <c r="H27" s="188">
        <v>4.4000000000000004</v>
      </c>
      <c r="I27" s="188">
        <v>4.4000000000000004</v>
      </c>
      <c r="J27" s="188">
        <v>4.7</v>
      </c>
      <c r="K27" s="188">
        <v>4.7</v>
      </c>
      <c r="L27" s="188">
        <v>5.04</v>
      </c>
      <c r="M27" s="188">
        <v>5.04</v>
      </c>
      <c r="N27" s="188">
        <v>5.04</v>
      </c>
      <c r="O27" s="188">
        <v>5.04</v>
      </c>
      <c r="P27" s="188" t="s">
        <v>11</v>
      </c>
      <c r="Q27" s="258">
        <v>5.04</v>
      </c>
      <c r="R27" s="268"/>
      <c r="S27" s="268"/>
      <c r="T27" s="268"/>
      <c r="U27" s="268"/>
      <c r="V27" s="268"/>
      <c r="W27" s="268"/>
    </row>
    <row r="28" spans="1:28" ht="16.5" customHeight="1" x14ac:dyDescent="0.25">
      <c r="A28" s="303" t="s">
        <v>292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268" t="s">
        <v>372</v>
      </c>
      <c r="S28" s="268"/>
      <c r="T28" s="268"/>
      <c r="U28" s="268"/>
      <c r="V28" s="268"/>
      <c r="W28" s="268"/>
    </row>
    <row r="29" spans="1:28" ht="16.5" customHeight="1" x14ac:dyDescent="0.25">
      <c r="A29" s="307" t="s">
        <v>9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268" t="s">
        <v>373</v>
      </c>
      <c r="S29" s="268">
        <v>8.4</v>
      </c>
      <c r="T29" s="268" t="s">
        <v>293</v>
      </c>
      <c r="U29" s="268" t="s">
        <v>294</v>
      </c>
      <c r="V29" s="268">
        <f>(9.83-7.33)/5</f>
        <v>0.5</v>
      </c>
      <c r="W29" s="268"/>
      <c r="X29" s="275"/>
      <c r="Y29" s="275"/>
      <c r="Z29" s="275"/>
      <c r="AA29" s="275"/>
      <c r="AB29" s="275"/>
    </row>
    <row r="30" spans="1:28" ht="132" x14ac:dyDescent="0.25">
      <c r="A30" s="188">
        <v>1</v>
      </c>
      <c r="B30" s="195" t="s">
        <v>375</v>
      </c>
      <c r="C30" s="188" t="s">
        <v>13</v>
      </c>
      <c r="D30" s="263"/>
      <c r="E30" s="19">
        <f>E32/E33*100</f>
        <v>58.955223880597018</v>
      </c>
      <c r="F30" s="19"/>
      <c r="G30" s="19">
        <f t="shared" ref="G30:Q30" si="2">G32/G33*100</f>
        <v>53.669724770642205</v>
      </c>
      <c r="H30" s="19"/>
      <c r="I30" s="19">
        <f t="shared" si="2"/>
        <v>72.159090909090907</v>
      </c>
      <c r="J30" s="19"/>
      <c r="K30" s="19">
        <f t="shared" si="2"/>
        <v>76.111111111111114</v>
      </c>
      <c r="L30" s="19"/>
      <c r="M30" s="19">
        <f t="shared" si="2"/>
        <v>77.368421052631575</v>
      </c>
      <c r="N30" s="19"/>
      <c r="O30" s="19">
        <f t="shared" si="2"/>
        <v>78.5</v>
      </c>
      <c r="P30" s="19"/>
      <c r="Q30" s="19">
        <f t="shared" si="2"/>
        <v>79.523809523809518</v>
      </c>
      <c r="R30" s="269" t="s">
        <v>389</v>
      </c>
      <c r="S30" s="269"/>
      <c r="T30" s="268"/>
      <c r="U30" s="268"/>
      <c r="V30" s="268"/>
      <c r="W30" s="268"/>
      <c r="X30" s="275"/>
      <c r="Y30" s="275"/>
      <c r="Z30" s="275"/>
      <c r="AA30" s="275"/>
      <c r="AB30" s="275"/>
    </row>
    <row r="31" spans="1:28" ht="16.5" customHeight="1" x14ac:dyDescent="0.25">
      <c r="A31" s="305" t="s">
        <v>12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268">
        <f>58*3</f>
        <v>174</v>
      </c>
      <c r="S31" s="268">
        <v>2022</v>
      </c>
      <c r="T31" s="268">
        <v>2023</v>
      </c>
      <c r="U31" s="268">
        <v>2024</v>
      </c>
      <c r="V31" s="268">
        <v>2025</v>
      </c>
      <c r="W31" s="268">
        <v>2026</v>
      </c>
      <c r="X31" s="275"/>
      <c r="Y31" s="275"/>
      <c r="Z31" s="275"/>
      <c r="AA31" s="275"/>
      <c r="AB31" s="275"/>
    </row>
    <row r="32" spans="1:28" ht="83.25" customHeight="1" x14ac:dyDescent="0.25">
      <c r="A32" s="273">
        <v>2</v>
      </c>
      <c r="B32" s="311" t="s">
        <v>370</v>
      </c>
      <c r="C32" s="309" t="s">
        <v>10</v>
      </c>
      <c r="D32" s="263"/>
      <c r="E32" s="273">
        <v>79</v>
      </c>
      <c r="F32" s="263"/>
      <c r="G32" s="273">
        <v>117</v>
      </c>
      <c r="H32" s="273"/>
      <c r="I32" s="273">
        <v>127</v>
      </c>
      <c r="J32" s="273"/>
      <c r="K32" s="273">
        <v>137</v>
      </c>
      <c r="L32" s="273"/>
      <c r="M32" s="273">
        <v>147</v>
      </c>
      <c r="N32" s="273"/>
      <c r="O32" s="273">
        <v>157</v>
      </c>
      <c r="P32" s="273"/>
      <c r="Q32" s="273">
        <v>167</v>
      </c>
      <c r="R32" s="268" t="s">
        <v>392</v>
      </c>
      <c r="S32" s="268">
        <f>I32-G32</f>
        <v>10</v>
      </c>
      <c r="T32" s="268">
        <f>K32-I32</f>
        <v>10</v>
      </c>
      <c r="U32" s="268">
        <f>M32-K32</f>
        <v>10</v>
      </c>
      <c r="V32" s="268">
        <f>O32-M32</f>
        <v>10</v>
      </c>
      <c r="W32" s="268">
        <f>Q32-O32</f>
        <v>10</v>
      </c>
      <c r="X32" s="275"/>
      <c r="Y32" s="275"/>
      <c r="Z32" s="275"/>
      <c r="AA32" s="275"/>
      <c r="AB32" s="275"/>
    </row>
    <row r="33" spans="1:28" ht="83.25" hidden="1" customHeight="1" outlineLevel="1" x14ac:dyDescent="0.25">
      <c r="A33" s="273"/>
      <c r="B33" s="312"/>
      <c r="C33" s="310"/>
      <c r="D33" s="263"/>
      <c r="E33" s="273">
        <v>134</v>
      </c>
      <c r="F33" s="263"/>
      <c r="G33" s="273">
        <v>218</v>
      </c>
      <c r="H33" s="273"/>
      <c r="I33" s="273">
        <v>176</v>
      </c>
      <c r="J33" s="273"/>
      <c r="K33" s="273">
        <v>180</v>
      </c>
      <c r="L33" s="273"/>
      <c r="M33" s="273">
        <v>190</v>
      </c>
      <c r="N33" s="273"/>
      <c r="O33" s="273">
        <v>200</v>
      </c>
      <c r="P33" s="273"/>
      <c r="Q33" s="273">
        <v>210</v>
      </c>
      <c r="R33" s="268" t="s">
        <v>391</v>
      </c>
      <c r="S33" s="268"/>
      <c r="T33" s="268"/>
      <c r="U33" s="268"/>
      <c r="V33" s="268"/>
      <c r="W33" s="268"/>
      <c r="X33" s="275"/>
      <c r="Y33" s="275"/>
      <c r="Z33" s="275"/>
      <c r="AA33" s="275"/>
      <c r="AB33" s="275"/>
    </row>
    <row r="34" spans="1:28" ht="16.5" customHeight="1" collapsed="1" x14ac:dyDescent="0.25">
      <c r="A34" s="300" t="s">
        <v>15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268" t="s">
        <v>390</v>
      </c>
      <c r="S34" s="268">
        <f>S32/3</f>
        <v>3.3333333333333335</v>
      </c>
      <c r="T34" s="268">
        <f>T32/3</f>
        <v>3.3333333333333335</v>
      </c>
      <c r="U34" s="268">
        <f t="shared" ref="U34:W34" si="3">U32/3</f>
        <v>3.3333333333333335</v>
      </c>
      <c r="V34" s="268">
        <f t="shared" si="3"/>
        <v>3.3333333333333335</v>
      </c>
      <c r="W34" s="268">
        <f t="shared" si="3"/>
        <v>3.3333333333333335</v>
      </c>
      <c r="X34" s="275"/>
      <c r="Y34" s="275"/>
      <c r="Z34" s="275"/>
      <c r="AA34" s="275"/>
      <c r="AB34" s="275"/>
    </row>
    <row r="35" spans="1:28" ht="16.5" customHeight="1" x14ac:dyDescent="0.25">
      <c r="A35" s="322" t="s">
        <v>9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X35" s="275"/>
      <c r="Y35" s="275"/>
      <c r="Z35" s="275"/>
      <c r="AA35" s="275"/>
      <c r="AB35" s="275"/>
    </row>
    <row r="36" spans="1:28" x14ac:dyDescent="0.25">
      <c r="A36" s="188">
        <v>1</v>
      </c>
      <c r="B36" s="188">
        <v>2</v>
      </c>
      <c r="C36" s="188">
        <v>3</v>
      </c>
      <c r="D36" s="255"/>
      <c r="E36" s="255"/>
      <c r="F36" s="188">
        <v>4</v>
      </c>
      <c r="G36" s="258"/>
      <c r="H36" s="305">
        <v>5</v>
      </c>
      <c r="I36" s="313"/>
      <c r="J36" s="305">
        <v>6</v>
      </c>
      <c r="K36" s="313"/>
      <c r="L36" s="194">
        <v>7</v>
      </c>
      <c r="M36" s="187"/>
      <c r="N36" s="305">
        <v>8</v>
      </c>
      <c r="O36" s="313"/>
      <c r="P36" s="305">
        <v>9</v>
      </c>
      <c r="Q36" s="313"/>
      <c r="X36" s="275"/>
      <c r="Y36" s="275"/>
      <c r="Z36" s="275"/>
      <c r="AA36" s="275"/>
      <c r="AB36" s="275"/>
    </row>
    <row r="37" spans="1:28" ht="148.5" x14ac:dyDescent="0.25">
      <c r="A37" s="5">
        <v>1</v>
      </c>
      <c r="B37" s="3" t="s">
        <v>371</v>
      </c>
      <c r="C37" s="5" t="s">
        <v>13</v>
      </c>
      <c r="E37" s="191">
        <f>E39/E40*100</f>
        <v>55.39568345323741</v>
      </c>
      <c r="F37" s="191"/>
      <c r="G37" s="191">
        <f t="shared" ref="G37:Q37" si="4">G39/G40*100</f>
        <v>67.808219178082197</v>
      </c>
      <c r="H37" s="191"/>
      <c r="I37" s="191">
        <f t="shared" si="4"/>
        <v>70.967741935483872</v>
      </c>
      <c r="J37" s="191"/>
      <c r="K37" s="191">
        <f t="shared" si="4"/>
        <v>77.439024390243901</v>
      </c>
      <c r="L37" s="191"/>
      <c r="M37" s="191">
        <f t="shared" si="4"/>
        <v>80.346820809248555</v>
      </c>
      <c r="N37" s="191"/>
      <c r="O37" s="191">
        <f t="shared" si="4"/>
        <v>80.662983425414367</v>
      </c>
      <c r="P37" s="191"/>
      <c r="Q37" s="191">
        <f t="shared" si="4"/>
        <v>81.578947368421055</v>
      </c>
      <c r="S37" s="189">
        <f>119/3</f>
        <v>39.666666666666664</v>
      </c>
      <c r="X37" s="275"/>
      <c r="Y37" s="275"/>
      <c r="Z37" s="275"/>
      <c r="AA37" s="275"/>
      <c r="AB37" s="275"/>
    </row>
    <row r="38" spans="1:28" ht="16.5" customHeight="1" x14ac:dyDescent="0.25">
      <c r="A38" s="309" t="s">
        <v>12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</row>
    <row r="39" spans="1:28" ht="53.25" customHeight="1" x14ac:dyDescent="0.25">
      <c r="A39" s="322">
        <v>2</v>
      </c>
      <c r="B39" s="326" t="s">
        <v>16</v>
      </c>
      <c r="C39" s="327" t="s">
        <v>149</v>
      </c>
      <c r="D39" s="263"/>
      <c r="E39" s="5">
        <v>77</v>
      </c>
      <c r="F39" s="263"/>
      <c r="G39" s="5">
        <v>99</v>
      </c>
      <c r="H39" s="5"/>
      <c r="I39" s="5">
        <v>110</v>
      </c>
      <c r="J39" s="5"/>
      <c r="K39" s="5">
        <v>127</v>
      </c>
      <c r="L39" s="5"/>
      <c r="M39" s="5">
        <v>139</v>
      </c>
      <c r="N39" s="5"/>
      <c r="O39" s="5">
        <v>146</v>
      </c>
      <c r="P39" s="274"/>
      <c r="Q39" s="274">
        <v>155</v>
      </c>
      <c r="R39" s="254" t="s">
        <v>388</v>
      </c>
      <c r="S39" s="189">
        <v>26</v>
      </c>
      <c r="T39" s="189" t="s">
        <v>314</v>
      </c>
    </row>
    <row r="40" spans="1:28" ht="36" hidden="1" customHeight="1" outlineLevel="1" x14ac:dyDescent="0.25">
      <c r="A40" s="322"/>
      <c r="B40" s="326"/>
      <c r="C40" s="328"/>
      <c r="D40" s="263"/>
      <c r="E40" s="5">
        <v>139</v>
      </c>
      <c r="F40" s="263"/>
      <c r="G40" s="5">
        <v>146</v>
      </c>
      <c r="H40" s="5"/>
      <c r="I40" s="5">
        <v>155</v>
      </c>
      <c r="J40" s="5"/>
      <c r="K40" s="5">
        <v>164</v>
      </c>
      <c r="L40" s="5"/>
      <c r="M40" s="5">
        <v>173</v>
      </c>
      <c r="N40" s="5"/>
      <c r="O40" s="5">
        <v>181</v>
      </c>
      <c r="P40" s="274"/>
      <c r="Q40" s="274">
        <v>190</v>
      </c>
      <c r="R40" s="254"/>
    </row>
    <row r="41" spans="1:28" collapsed="1" x14ac:dyDescent="0.25">
      <c r="B41" s="27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</row>
    <row r="43" spans="1:28" ht="66" hidden="1" customHeight="1" x14ac:dyDescent="0.25">
      <c r="B43" s="197" t="s">
        <v>155</v>
      </c>
    </row>
    <row r="44" spans="1:28" ht="16.5" hidden="1" customHeight="1" x14ac:dyDescent="0.25">
      <c r="B44" s="1" t="s">
        <v>156</v>
      </c>
      <c r="P44" s="1" t="e">
        <f>#REF!</f>
        <v>#REF!</v>
      </c>
      <c r="Q44" s="1">
        <f>Q45+Q46+Q47</f>
        <v>593.52380952380952</v>
      </c>
    </row>
    <row r="45" spans="1:28" ht="16.5" hidden="1" customHeight="1" x14ac:dyDescent="0.25">
      <c r="B45" s="1" t="s">
        <v>157</v>
      </c>
      <c r="P45" s="1" t="str">
        <f t="shared" ref="P45:Q45" si="5">P24</f>
        <v>х</v>
      </c>
      <c r="Q45" s="1">
        <f t="shared" si="5"/>
        <v>359</v>
      </c>
    </row>
    <row r="46" spans="1:28" ht="16.5" hidden="1" customHeight="1" x14ac:dyDescent="0.25">
      <c r="B46" s="1" t="s">
        <v>158</v>
      </c>
      <c r="P46" s="1">
        <f t="shared" ref="P46:Q46" si="6">P30</f>
        <v>0</v>
      </c>
      <c r="Q46" s="1">
        <f t="shared" si="6"/>
        <v>79.523809523809518</v>
      </c>
    </row>
    <row r="47" spans="1:28" ht="16.5" hidden="1" customHeight="1" x14ac:dyDescent="0.25">
      <c r="B47" s="1" t="s">
        <v>191</v>
      </c>
      <c r="Q47" s="1">
        <f>Q39</f>
        <v>155</v>
      </c>
    </row>
    <row r="48" spans="1:28" ht="16.5" hidden="1" customHeight="1" x14ac:dyDescent="0.25">
      <c r="B48" s="1" t="s">
        <v>159</v>
      </c>
      <c r="Q48" s="1">
        <f t="shared" ref="Q48" si="7">Q45+Q46</f>
        <v>438.52380952380952</v>
      </c>
    </row>
    <row r="49" spans="1:17" ht="16.5" hidden="1" customHeight="1" x14ac:dyDescent="0.25"/>
    <row r="50" spans="1:17" ht="82.5" hidden="1" customHeight="1" x14ac:dyDescent="0.25">
      <c r="B50" s="3" t="s">
        <v>160</v>
      </c>
      <c r="C50" s="1" t="s">
        <v>13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ref="Q50" si="8">Q44/42081*100</f>
        <v>1.4104318089489543</v>
      </c>
    </row>
    <row r="51" spans="1:17" ht="16.5" hidden="1" customHeight="1" x14ac:dyDescent="0.25"/>
    <row r="52" spans="1:17" ht="16.5" hidden="1" customHeight="1" x14ac:dyDescent="0.25"/>
    <row r="53" spans="1:17" ht="16.5" hidden="1" customHeight="1" x14ac:dyDescent="0.25">
      <c r="B53" s="1" t="s">
        <v>161</v>
      </c>
    </row>
    <row r="54" spans="1:17" ht="16.5" hidden="1" customHeight="1" x14ac:dyDescent="0.25">
      <c r="F54" s="188"/>
      <c r="G54" s="257"/>
      <c r="H54" s="322"/>
      <c r="I54" s="322"/>
      <c r="J54" s="322"/>
      <c r="K54" s="322"/>
      <c r="L54" s="322"/>
      <c r="M54" s="322"/>
      <c r="N54" s="322"/>
      <c r="O54" s="322"/>
      <c r="P54" s="322">
        <v>2019</v>
      </c>
      <c r="Q54" s="322"/>
    </row>
    <row r="55" spans="1:17" ht="16.5" hidden="1" customHeight="1" x14ac:dyDescent="0.25"/>
    <row r="56" spans="1:17" ht="16.5" hidden="1" customHeight="1" x14ac:dyDescent="0.25">
      <c r="B56" s="1" t="s">
        <v>190</v>
      </c>
    </row>
    <row r="57" spans="1:17" ht="16.5" hidden="1" customHeight="1" x14ac:dyDescent="0.25">
      <c r="B57" s="1" t="s">
        <v>193</v>
      </c>
      <c r="K57" s="45"/>
      <c r="M57" s="198"/>
      <c r="O57" s="45"/>
      <c r="P57" s="1">
        <f t="shared" ref="P57:Q57" si="9">P32</f>
        <v>0</v>
      </c>
      <c r="Q57" s="45">
        <f t="shared" si="9"/>
        <v>167</v>
      </c>
    </row>
    <row r="58" spans="1:17" ht="16.5" hidden="1" customHeight="1" x14ac:dyDescent="0.25">
      <c r="B58" s="1" t="s">
        <v>194</v>
      </c>
      <c r="K58" s="45"/>
      <c r="M58" s="198"/>
      <c r="O58" s="45"/>
      <c r="Q58" s="45"/>
    </row>
    <row r="59" spans="1:17" ht="16.5" hidden="1" customHeight="1" x14ac:dyDescent="0.25">
      <c r="B59" s="1" t="s">
        <v>191</v>
      </c>
    </row>
    <row r="60" spans="1:17" ht="16.5" hidden="1" customHeight="1" x14ac:dyDescent="0.25">
      <c r="B60" s="1" t="s">
        <v>273</v>
      </c>
      <c r="P60" s="1">
        <f t="shared" ref="P60:Q60" si="10">O39</f>
        <v>146</v>
      </c>
      <c r="Q60" s="1">
        <f t="shared" si="10"/>
        <v>0</v>
      </c>
    </row>
    <row r="61" spans="1:17" ht="33" hidden="1" customHeight="1" x14ac:dyDescent="0.25">
      <c r="B61" s="6" t="s">
        <v>192</v>
      </c>
      <c r="Q61" s="1">
        <v>40</v>
      </c>
    </row>
    <row r="62" spans="1:17" s="199" customFormat="1" ht="16.5" hidden="1" customHeight="1" x14ac:dyDescent="0.25">
      <c r="A62" s="12"/>
      <c r="B62" s="12" t="s">
        <v>230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>
        <f>Q60*40/1000</f>
        <v>0</v>
      </c>
    </row>
    <row r="63" spans="1:17" ht="16.5" hidden="1" customHeight="1" x14ac:dyDescent="0.25"/>
    <row r="64" spans="1:17" s="200" customFormat="1" ht="16.5" hidden="1" customHeight="1" x14ac:dyDescent="0.25">
      <c r="A64" s="45"/>
      <c r="B64" s="45" t="s">
        <v>195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2:2" ht="16.5" hidden="1" customHeight="1" x14ac:dyDescent="0.25">
      <c r="B65" s="1" t="s">
        <v>229</v>
      </c>
    </row>
    <row r="66" spans="2:2" ht="16.5" hidden="1" customHeight="1" x14ac:dyDescent="0.25"/>
  </sheetData>
  <mergeCells count="48">
    <mergeCell ref="A39:A40"/>
    <mergeCell ref="B39:B40"/>
    <mergeCell ref="C39:C40"/>
    <mergeCell ref="A38:Q38"/>
    <mergeCell ref="A35:Q35"/>
    <mergeCell ref="H36:I36"/>
    <mergeCell ref="J36:K36"/>
    <mergeCell ref="N36:O36"/>
    <mergeCell ref="P36:Q36"/>
    <mergeCell ref="P54:Q54"/>
    <mergeCell ref="H54:I54"/>
    <mergeCell ref="J54:K54"/>
    <mergeCell ref="L54:M54"/>
    <mergeCell ref="N54:O54"/>
    <mergeCell ref="L1:O1"/>
    <mergeCell ref="L2:O2"/>
    <mergeCell ref="A6:A8"/>
    <mergeCell ref="B6:B8"/>
    <mergeCell ref="C6:C8"/>
    <mergeCell ref="H7:I7"/>
    <mergeCell ref="A5:Q5"/>
    <mergeCell ref="A4:Q4"/>
    <mergeCell ref="J7:K7"/>
    <mergeCell ref="L7:M7"/>
    <mergeCell ref="N7:O7"/>
    <mergeCell ref="P7:Q7"/>
    <mergeCell ref="D6:Q6"/>
    <mergeCell ref="D7:E7"/>
    <mergeCell ref="F7:G7"/>
    <mergeCell ref="H9:I9"/>
    <mergeCell ref="J9:K9"/>
    <mergeCell ref="N9:O9"/>
    <mergeCell ref="P9:Q9"/>
    <mergeCell ref="A29:Q29"/>
    <mergeCell ref="D9:E9"/>
    <mergeCell ref="F9:G9"/>
    <mergeCell ref="L9:M9"/>
    <mergeCell ref="A34:Q34"/>
    <mergeCell ref="A10:Q11"/>
    <mergeCell ref="A28:Q28"/>
    <mergeCell ref="A31:Q31"/>
    <mergeCell ref="A14:Q14"/>
    <mergeCell ref="A12:Q12"/>
    <mergeCell ref="A22:Q22"/>
    <mergeCell ref="A23:Q23"/>
    <mergeCell ref="A26:Q26"/>
    <mergeCell ref="C32:C33"/>
    <mergeCell ref="B32:B33"/>
  </mergeCells>
  <pageMargins left="0" right="0.11811023622047245" top="0" bottom="0" header="0.31496062992125984" footer="0.31496062992125984"/>
  <pageSetup paperSize="9" scale="65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F2" sqref="F2"/>
    </sheetView>
  </sheetViews>
  <sheetFormatPr defaultRowHeight="15" x14ac:dyDescent="0.25"/>
  <cols>
    <col min="1" max="1" width="22" bestFit="1" customWidth="1"/>
    <col min="2" max="2" width="30.85546875" bestFit="1" customWidth="1"/>
    <col min="3" max="3" width="18.28515625" customWidth="1"/>
    <col min="4" max="4" width="20.140625" customWidth="1"/>
    <col min="5" max="5" width="14.7109375" customWidth="1"/>
    <col min="6" max="6" width="26.42578125" customWidth="1"/>
    <col min="7" max="7" width="20.5703125" customWidth="1"/>
    <col min="8" max="8" width="24.5703125" customWidth="1"/>
    <col min="9" max="9" width="11.42578125" bestFit="1" customWidth="1"/>
  </cols>
  <sheetData>
    <row r="1" spans="1:9" ht="78.75" x14ac:dyDescent="0.25">
      <c r="A1" s="497" t="s">
        <v>269</v>
      </c>
      <c r="B1" s="532" t="s">
        <v>268</v>
      </c>
      <c r="C1" s="532" t="s">
        <v>55</v>
      </c>
      <c r="D1" s="181" t="s">
        <v>204</v>
      </c>
      <c r="E1" s="148"/>
      <c r="F1" s="148"/>
      <c r="G1" s="181" t="s">
        <v>212</v>
      </c>
      <c r="H1" s="322" t="s">
        <v>267</v>
      </c>
      <c r="I1" s="535">
        <f>'форма 7'!K124</f>
        <v>2000</v>
      </c>
    </row>
    <row r="2" spans="1:9" ht="94.5" x14ac:dyDescent="0.25">
      <c r="A2" s="497"/>
      <c r="B2" s="533"/>
      <c r="C2" s="533"/>
      <c r="D2" s="181" t="s">
        <v>205</v>
      </c>
      <c r="E2" s="148"/>
      <c r="F2" s="149"/>
      <c r="G2" s="179" t="s">
        <v>213</v>
      </c>
      <c r="H2" s="322"/>
      <c r="I2" s="535"/>
    </row>
    <row r="3" spans="1:9" ht="63" x14ac:dyDescent="0.25">
      <c r="A3" s="497"/>
      <c r="B3" s="533"/>
      <c r="C3" s="533"/>
      <c r="D3" s="181" t="s">
        <v>206</v>
      </c>
      <c r="E3" s="148"/>
      <c r="F3" s="149"/>
      <c r="G3" s="179" t="s">
        <v>214</v>
      </c>
      <c r="H3" s="322"/>
      <c r="I3" s="535"/>
    </row>
    <row r="4" spans="1:9" ht="63" x14ac:dyDescent="0.25">
      <c r="A4" s="497"/>
      <c r="B4" s="533"/>
      <c r="C4" s="533"/>
      <c r="D4" s="181" t="s">
        <v>207</v>
      </c>
      <c r="E4" s="148"/>
      <c r="F4" s="149"/>
      <c r="G4" s="179" t="s">
        <v>208</v>
      </c>
      <c r="H4" s="322"/>
      <c r="I4" s="535"/>
    </row>
    <row r="5" spans="1:9" ht="110.25" x14ac:dyDescent="0.25">
      <c r="A5" s="497"/>
      <c r="B5" s="534"/>
      <c r="C5" s="534"/>
      <c r="D5" s="16" t="s">
        <v>264</v>
      </c>
      <c r="E5" s="176"/>
      <c r="F5" s="149"/>
      <c r="G5" s="179" t="s">
        <v>265</v>
      </c>
      <c r="H5" s="322"/>
      <c r="I5" s="535"/>
    </row>
  </sheetData>
  <mergeCells count="5">
    <mergeCell ref="A1:A5"/>
    <mergeCell ref="B1:B5"/>
    <mergeCell ref="H1:H5"/>
    <mergeCell ref="C1:C5"/>
    <mergeCell ref="I1:I5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5" x14ac:dyDescent="0.25"/>
  <sheetData>
    <row r="1" spans="1:1" x14ac:dyDescent="0.25">
      <c r="A1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topLeftCell="A46" zoomScale="90" zoomScaleNormal="100" zoomScaleSheetLayoutView="90" workbookViewId="0">
      <selection activeCell="F42" sqref="F42"/>
    </sheetView>
  </sheetViews>
  <sheetFormatPr defaultColWidth="31" defaultRowHeight="16.5" outlineLevelRow="1" x14ac:dyDescent="0.25"/>
  <cols>
    <col min="1" max="1" width="10.85546875" style="67" customWidth="1"/>
    <col min="2" max="2" width="32.5703125" style="67" customWidth="1"/>
    <col min="3" max="3" width="27" style="67" customWidth="1"/>
    <col min="4" max="5" width="17.5703125" style="67" customWidth="1"/>
    <col min="6" max="6" width="33.140625" style="67" customWidth="1"/>
    <col min="7" max="256" width="31" style="67"/>
    <col min="257" max="257" width="8.5703125" style="67" customWidth="1"/>
    <col min="258" max="258" width="32.5703125" style="67" customWidth="1"/>
    <col min="259" max="259" width="27" style="67" customWidth="1"/>
    <col min="260" max="261" width="17.5703125" style="67" customWidth="1"/>
    <col min="262" max="262" width="22.7109375" style="67" customWidth="1"/>
    <col min="263" max="512" width="31" style="67"/>
    <col min="513" max="513" width="8.5703125" style="67" customWidth="1"/>
    <col min="514" max="514" width="32.5703125" style="67" customWidth="1"/>
    <col min="515" max="515" width="27" style="67" customWidth="1"/>
    <col min="516" max="517" width="17.5703125" style="67" customWidth="1"/>
    <col min="518" max="518" width="22.7109375" style="67" customWidth="1"/>
    <col min="519" max="768" width="31" style="67"/>
    <col min="769" max="769" width="8.5703125" style="67" customWidth="1"/>
    <col min="770" max="770" width="32.5703125" style="67" customWidth="1"/>
    <col min="771" max="771" width="27" style="67" customWidth="1"/>
    <col min="772" max="773" width="17.5703125" style="67" customWidth="1"/>
    <col min="774" max="774" width="22.7109375" style="67" customWidth="1"/>
    <col min="775" max="1024" width="31" style="67"/>
    <col min="1025" max="1025" width="8.5703125" style="67" customWidth="1"/>
    <col min="1026" max="1026" width="32.5703125" style="67" customWidth="1"/>
    <col min="1027" max="1027" width="27" style="67" customWidth="1"/>
    <col min="1028" max="1029" width="17.5703125" style="67" customWidth="1"/>
    <col min="1030" max="1030" width="22.7109375" style="67" customWidth="1"/>
    <col min="1031" max="1280" width="31" style="67"/>
    <col min="1281" max="1281" width="8.5703125" style="67" customWidth="1"/>
    <col min="1282" max="1282" width="32.5703125" style="67" customWidth="1"/>
    <col min="1283" max="1283" width="27" style="67" customWidth="1"/>
    <col min="1284" max="1285" width="17.5703125" style="67" customWidth="1"/>
    <col min="1286" max="1286" width="22.7109375" style="67" customWidth="1"/>
    <col min="1287" max="1536" width="31" style="67"/>
    <col min="1537" max="1537" width="8.5703125" style="67" customWidth="1"/>
    <col min="1538" max="1538" width="32.5703125" style="67" customWidth="1"/>
    <col min="1539" max="1539" width="27" style="67" customWidth="1"/>
    <col min="1540" max="1541" width="17.5703125" style="67" customWidth="1"/>
    <col min="1542" max="1542" width="22.7109375" style="67" customWidth="1"/>
    <col min="1543" max="1792" width="31" style="67"/>
    <col min="1793" max="1793" width="8.5703125" style="67" customWidth="1"/>
    <col min="1794" max="1794" width="32.5703125" style="67" customWidth="1"/>
    <col min="1795" max="1795" width="27" style="67" customWidth="1"/>
    <col min="1796" max="1797" width="17.5703125" style="67" customWidth="1"/>
    <col min="1798" max="1798" width="22.7109375" style="67" customWidth="1"/>
    <col min="1799" max="2048" width="31" style="67"/>
    <col min="2049" max="2049" width="8.5703125" style="67" customWidth="1"/>
    <col min="2050" max="2050" width="32.5703125" style="67" customWidth="1"/>
    <col min="2051" max="2051" width="27" style="67" customWidth="1"/>
    <col min="2052" max="2053" width="17.5703125" style="67" customWidth="1"/>
    <col min="2054" max="2054" width="22.7109375" style="67" customWidth="1"/>
    <col min="2055" max="2304" width="31" style="67"/>
    <col min="2305" max="2305" width="8.5703125" style="67" customWidth="1"/>
    <col min="2306" max="2306" width="32.5703125" style="67" customWidth="1"/>
    <col min="2307" max="2307" width="27" style="67" customWidth="1"/>
    <col min="2308" max="2309" width="17.5703125" style="67" customWidth="1"/>
    <col min="2310" max="2310" width="22.7109375" style="67" customWidth="1"/>
    <col min="2311" max="2560" width="31" style="67"/>
    <col min="2561" max="2561" width="8.5703125" style="67" customWidth="1"/>
    <col min="2562" max="2562" width="32.5703125" style="67" customWidth="1"/>
    <col min="2563" max="2563" width="27" style="67" customWidth="1"/>
    <col min="2564" max="2565" width="17.5703125" style="67" customWidth="1"/>
    <col min="2566" max="2566" width="22.7109375" style="67" customWidth="1"/>
    <col min="2567" max="2816" width="31" style="67"/>
    <col min="2817" max="2817" width="8.5703125" style="67" customWidth="1"/>
    <col min="2818" max="2818" width="32.5703125" style="67" customWidth="1"/>
    <col min="2819" max="2819" width="27" style="67" customWidth="1"/>
    <col min="2820" max="2821" width="17.5703125" style="67" customWidth="1"/>
    <col min="2822" max="2822" width="22.7109375" style="67" customWidth="1"/>
    <col min="2823" max="3072" width="31" style="67"/>
    <col min="3073" max="3073" width="8.5703125" style="67" customWidth="1"/>
    <col min="3074" max="3074" width="32.5703125" style="67" customWidth="1"/>
    <col min="3075" max="3075" width="27" style="67" customWidth="1"/>
    <col min="3076" max="3077" width="17.5703125" style="67" customWidth="1"/>
    <col min="3078" max="3078" width="22.7109375" style="67" customWidth="1"/>
    <col min="3079" max="3328" width="31" style="67"/>
    <col min="3329" max="3329" width="8.5703125" style="67" customWidth="1"/>
    <col min="3330" max="3330" width="32.5703125" style="67" customWidth="1"/>
    <col min="3331" max="3331" width="27" style="67" customWidth="1"/>
    <col min="3332" max="3333" width="17.5703125" style="67" customWidth="1"/>
    <col min="3334" max="3334" width="22.7109375" style="67" customWidth="1"/>
    <col min="3335" max="3584" width="31" style="67"/>
    <col min="3585" max="3585" width="8.5703125" style="67" customWidth="1"/>
    <col min="3586" max="3586" width="32.5703125" style="67" customWidth="1"/>
    <col min="3587" max="3587" width="27" style="67" customWidth="1"/>
    <col min="3588" max="3589" width="17.5703125" style="67" customWidth="1"/>
    <col min="3590" max="3590" width="22.7109375" style="67" customWidth="1"/>
    <col min="3591" max="3840" width="31" style="67"/>
    <col min="3841" max="3841" width="8.5703125" style="67" customWidth="1"/>
    <col min="3842" max="3842" width="32.5703125" style="67" customWidth="1"/>
    <col min="3843" max="3843" width="27" style="67" customWidth="1"/>
    <col min="3844" max="3845" width="17.5703125" style="67" customWidth="1"/>
    <col min="3846" max="3846" width="22.7109375" style="67" customWidth="1"/>
    <col min="3847" max="4096" width="31" style="67"/>
    <col min="4097" max="4097" width="8.5703125" style="67" customWidth="1"/>
    <col min="4098" max="4098" width="32.5703125" style="67" customWidth="1"/>
    <col min="4099" max="4099" width="27" style="67" customWidth="1"/>
    <col min="4100" max="4101" width="17.5703125" style="67" customWidth="1"/>
    <col min="4102" max="4102" width="22.7109375" style="67" customWidth="1"/>
    <col min="4103" max="4352" width="31" style="67"/>
    <col min="4353" max="4353" width="8.5703125" style="67" customWidth="1"/>
    <col min="4354" max="4354" width="32.5703125" style="67" customWidth="1"/>
    <col min="4355" max="4355" width="27" style="67" customWidth="1"/>
    <col min="4356" max="4357" width="17.5703125" style="67" customWidth="1"/>
    <col min="4358" max="4358" width="22.7109375" style="67" customWidth="1"/>
    <col min="4359" max="4608" width="31" style="67"/>
    <col min="4609" max="4609" width="8.5703125" style="67" customWidth="1"/>
    <col min="4610" max="4610" width="32.5703125" style="67" customWidth="1"/>
    <col min="4611" max="4611" width="27" style="67" customWidth="1"/>
    <col min="4612" max="4613" width="17.5703125" style="67" customWidth="1"/>
    <col min="4614" max="4614" width="22.7109375" style="67" customWidth="1"/>
    <col min="4615" max="4864" width="31" style="67"/>
    <col min="4865" max="4865" width="8.5703125" style="67" customWidth="1"/>
    <col min="4866" max="4866" width="32.5703125" style="67" customWidth="1"/>
    <col min="4867" max="4867" width="27" style="67" customWidth="1"/>
    <col min="4868" max="4869" width="17.5703125" style="67" customWidth="1"/>
    <col min="4870" max="4870" width="22.7109375" style="67" customWidth="1"/>
    <col min="4871" max="5120" width="31" style="67"/>
    <col min="5121" max="5121" width="8.5703125" style="67" customWidth="1"/>
    <col min="5122" max="5122" width="32.5703125" style="67" customWidth="1"/>
    <col min="5123" max="5123" width="27" style="67" customWidth="1"/>
    <col min="5124" max="5125" width="17.5703125" style="67" customWidth="1"/>
    <col min="5126" max="5126" width="22.7109375" style="67" customWidth="1"/>
    <col min="5127" max="5376" width="31" style="67"/>
    <col min="5377" max="5377" width="8.5703125" style="67" customWidth="1"/>
    <col min="5378" max="5378" width="32.5703125" style="67" customWidth="1"/>
    <col min="5379" max="5379" width="27" style="67" customWidth="1"/>
    <col min="5380" max="5381" width="17.5703125" style="67" customWidth="1"/>
    <col min="5382" max="5382" width="22.7109375" style="67" customWidth="1"/>
    <col min="5383" max="5632" width="31" style="67"/>
    <col min="5633" max="5633" width="8.5703125" style="67" customWidth="1"/>
    <col min="5634" max="5634" width="32.5703125" style="67" customWidth="1"/>
    <col min="5635" max="5635" width="27" style="67" customWidth="1"/>
    <col min="5636" max="5637" width="17.5703125" style="67" customWidth="1"/>
    <col min="5638" max="5638" width="22.7109375" style="67" customWidth="1"/>
    <col min="5639" max="5888" width="31" style="67"/>
    <col min="5889" max="5889" width="8.5703125" style="67" customWidth="1"/>
    <col min="5890" max="5890" width="32.5703125" style="67" customWidth="1"/>
    <col min="5891" max="5891" width="27" style="67" customWidth="1"/>
    <col min="5892" max="5893" width="17.5703125" style="67" customWidth="1"/>
    <col min="5894" max="5894" width="22.7109375" style="67" customWidth="1"/>
    <col min="5895" max="6144" width="31" style="67"/>
    <col min="6145" max="6145" width="8.5703125" style="67" customWidth="1"/>
    <col min="6146" max="6146" width="32.5703125" style="67" customWidth="1"/>
    <col min="6147" max="6147" width="27" style="67" customWidth="1"/>
    <col min="6148" max="6149" width="17.5703125" style="67" customWidth="1"/>
    <col min="6150" max="6150" width="22.7109375" style="67" customWidth="1"/>
    <col min="6151" max="6400" width="31" style="67"/>
    <col min="6401" max="6401" width="8.5703125" style="67" customWidth="1"/>
    <col min="6402" max="6402" width="32.5703125" style="67" customWidth="1"/>
    <col min="6403" max="6403" width="27" style="67" customWidth="1"/>
    <col min="6404" max="6405" width="17.5703125" style="67" customWidth="1"/>
    <col min="6406" max="6406" width="22.7109375" style="67" customWidth="1"/>
    <col min="6407" max="6656" width="31" style="67"/>
    <col min="6657" max="6657" width="8.5703125" style="67" customWidth="1"/>
    <col min="6658" max="6658" width="32.5703125" style="67" customWidth="1"/>
    <col min="6659" max="6659" width="27" style="67" customWidth="1"/>
    <col min="6660" max="6661" width="17.5703125" style="67" customWidth="1"/>
    <col min="6662" max="6662" width="22.7109375" style="67" customWidth="1"/>
    <col min="6663" max="6912" width="31" style="67"/>
    <col min="6913" max="6913" width="8.5703125" style="67" customWidth="1"/>
    <col min="6914" max="6914" width="32.5703125" style="67" customWidth="1"/>
    <col min="6915" max="6915" width="27" style="67" customWidth="1"/>
    <col min="6916" max="6917" width="17.5703125" style="67" customWidth="1"/>
    <col min="6918" max="6918" width="22.7109375" style="67" customWidth="1"/>
    <col min="6919" max="7168" width="31" style="67"/>
    <col min="7169" max="7169" width="8.5703125" style="67" customWidth="1"/>
    <col min="7170" max="7170" width="32.5703125" style="67" customWidth="1"/>
    <col min="7171" max="7171" width="27" style="67" customWidth="1"/>
    <col min="7172" max="7173" width="17.5703125" style="67" customWidth="1"/>
    <col min="7174" max="7174" width="22.7109375" style="67" customWidth="1"/>
    <col min="7175" max="7424" width="31" style="67"/>
    <col min="7425" max="7425" width="8.5703125" style="67" customWidth="1"/>
    <col min="7426" max="7426" width="32.5703125" style="67" customWidth="1"/>
    <col min="7427" max="7427" width="27" style="67" customWidth="1"/>
    <col min="7428" max="7429" width="17.5703125" style="67" customWidth="1"/>
    <col min="7430" max="7430" width="22.7109375" style="67" customWidth="1"/>
    <col min="7431" max="7680" width="31" style="67"/>
    <col min="7681" max="7681" width="8.5703125" style="67" customWidth="1"/>
    <col min="7682" max="7682" width="32.5703125" style="67" customWidth="1"/>
    <col min="7683" max="7683" width="27" style="67" customWidth="1"/>
    <col min="7684" max="7685" width="17.5703125" style="67" customWidth="1"/>
    <col min="7686" max="7686" width="22.7109375" style="67" customWidth="1"/>
    <col min="7687" max="7936" width="31" style="67"/>
    <col min="7937" max="7937" width="8.5703125" style="67" customWidth="1"/>
    <col min="7938" max="7938" width="32.5703125" style="67" customWidth="1"/>
    <col min="7939" max="7939" width="27" style="67" customWidth="1"/>
    <col min="7940" max="7941" width="17.5703125" style="67" customWidth="1"/>
    <col min="7942" max="7942" width="22.7109375" style="67" customWidth="1"/>
    <col min="7943" max="8192" width="31" style="67"/>
    <col min="8193" max="8193" width="8.5703125" style="67" customWidth="1"/>
    <col min="8194" max="8194" width="32.5703125" style="67" customWidth="1"/>
    <col min="8195" max="8195" width="27" style="67" customWidth="1"/>
    <col min="8196" max="8197" width="17.5703125" style="67" customWidth="1"/>
    <col min="8198" max="8198" width="22.7109375" style="67" customWidth="1"/>
    <col min="8199" max="8448" width="31" style="67"/>
    <col min="8449" max="8449" width="8.5703125" style="67" customWidth="1"/>
    <col min="8450" max="8450" width="32.5703125" style="67" customWidth="1"/>
    <col min="8451" max="8451" width="27" style="67" customWidth="1"/>
    <col min="8452" max="8453" width="17.5703125" style="67" customWidth="1"/>
    <col min="8454" max="8454" width="22.7109375" style="67" customWidth="1"/>
    <col min="8455" max="8704" width="31" style="67"/>
    <col min="8705" max="8705" width="8.5703125" style="67" customWidth="1"/>
    <col min="8706" max="8706" width="32.5703125" style="67" customWidth="1"/>
    <col min="8707" max="8707" width="27" style="67" customWidth="1"/>
    <col min="8708" max="8709" width="17.5703125" style="67" customWidth="1"/>
    <col min="8710" max="8710" width="22.7109375" style="67" customWidth="1"/>
    <col min="8711" max="8960" width="31" style="67"/>
    <col min="8961" max="8961" width="8.5703125" style="67" customWidth="1"/>
    <col min="8962" max="8962" width="32.5703125" style="67" customWidth="1"/>
    <col min="8963" max="8963" width="27" style="67" customWidth="1"/>
    <col min="8964" max="8965" width="17.5703125" style="67" customWidth="1"/>
    <col min="8966" max="8966" width="22.7109375" style="67" customWidth="1"/>
    <col min="8967" max="9216" width="31" style="67"/>
    <col min="9217" max="9217" width="8.5703125" style="67" customWidth="1"/>
    <col min="9218" max="9218" width="32.5703125" style="67" customWidth="1"/>
    <col min="9219" max="9219" width="27" style="67" customWidth="1"/>
    <col min="9220" max="9221" width="17.5703125" style="67" customWidth="1"/>
    <col min="9222" max="9222" width="22.7109375" style="67" customWidth="1"/>
    <col min="9223" max="9472" width="31" style="67"/>
    <col min="9473" max="9473" width="8.5703125" style="67" customWidth="1"/>
    <col min="9474" max="9474" width="32.5703125" style="67" customWidth="1"/>
    <col min="9475" max="9475" width="27" style="67" customWidth="1"/>
    <col min="9476" max="9477" width="17.5703125" style="67" customWidth="1"/>
    <col min="9478" max="9478" width="22.7109375" style="67" customWidth="1"/>
    <col min="9479" max="9728" width="31" style="67"/>
    <col min="9729" max="9729" width="8.5703125" style="67" customWidth="1"/>
    <col min="9730" max="9730" width="32.5703125" style="67" customWidth="1"/>
    <col min="9731" max="9731" width="27" style="67" customWidth="1"/>
    <col min="9732" max="9733" width="17.5703125" style="67" customWidth="1"/>
    <col min="9734" max="9734" width="22.7109375" style="67" customWidth="1"/>
    <col min="9735" max="9984" width="31" style="67"/>
    <col min="9985" max="9985" width="8.5703125" style="67" customWidth="1"/>
    <col min="9986" max="9986" width="32.5703125" style="67" customWidth="1"/>
    <col min="9987" max="9987" width="27" style="67" customWidth="1"/>
    <col min="9988" max="9989" width="17.5703125" style="67" customWidth="1"/>
    <col min="9990" max="9990" width="22.7109375" style="67" customWidth="1"/>
    <col min="9991" max="10240" width="31" style="67"/>
    <col min="10241" max="10241" width="8.5703125" style="67" customWidth="1"/>
    <col min="10242" max="10242" width="32.5703125" style="67" customWidth="1"/>
    <col min="10243" max="10243" width="27" style="67" customWidth="1"/>
    <col min="10244" max="10245" width="17.5703125" style="67" customWidth="1"/>
    <col min="10246" max="10246" width="22.7109375" style="67" customWidth="1"/>
    <col min="10247" max="10496" width="31" style="67"/>
    <col min="10497" max="10497" width="8.5703125" style="67" customWidth="1"/>
    <col min="10498" max="10498" width="32.5703125" style="67" customWidth="1"/>
    <col min="10499" max="10499" width="27" style="67" customWidth="1"/>
    <col min="10500" max="10501" width="17.5703125" style="67" customWidth="1"/>
    <col min="10502" max="10502" width="22.7109375" style="67" customWidth="1"/>
    <col min="10503" max="10752" width="31" style="67"/>
    <col min="10753" max="10753" width="8.5703125" style="67" customWidth="1"/>
    <col min="10754" max="10754" width="32.5703125" style="67" customWidth="1"/>
    <col min="10755" max="10755" width="27" style="67" customWidth="1"/>
    <col min="10756" max="10757" width="17.5703125" style="67" customWidth="1"/>
    <col min="10758" max="10758" width="22.7109375" style="67" customWidth="1"/>
    <col min="10759" max="11008" width="31" style="67"/>
    <col min="11009" max="11009" width="8.5703125" style="67" customWidth="1"/>
    <col min="11010" max="11010" width="32.5703125" style="67" customWidth="1"/>
    <col min="11011" max="11011" width="27" style="67" customWidth="1"/>
    <col min="11012" max="11013" width="17.5703125" style="67" customWidth="1"/>
    <col min="11014" max="11014" width="22.7109375" style="67" customWidth="1"/>
    <col min="11015" max="11264" width="31" style="67"/>
    <col min="11265" max="11265" width="8.5703125" style="67" customWidth="1"/>
    <col min="11266" max="11266" width="32.5703125" style="67" customWidth="1"/>
    <col min="11267" max="11267" width="27" style="67" customWidth="1"/>
    <col min="11268" max="11269" width="17.5703125" style="67" customWidth="1"/>
    <col min="11270" max="11270" width="22.7109375" style="67" customWidth="1"/>
    <col min="11271" max="11520" width="31" style="67"/>
    <col min="11521" max="11521" width="8.5703125" style="67" customWidth="1"/>
    <col min="11522" max="11522" width="32.5703125" style="67" customWidth="1"/>
    <col min="11523" max="11523" width="27" style="67" customWidth="1"/>
    <col min="11524" max="11525" width="17.5703125" style="67" customWidth="1"/>
    <col min="11526" max="11526" width="22.7109375" style="67" customWidth="1"/>
    <col min="11527" max="11776" width="31" style="67"/>
    <col min="11777" max="11777" width="8.5703125" style="67" customWidth="1"/>
    <col min="11778" max="11778" width="32.5703125" style="67" customWidth="1"/>
    <col min="11779" max="11779" width="27" style="67" customWidth="1"/>
    <col min="11780" max="11781" width="17.5703125" style="67" customWidth="1"/>
    <col min="11782" max="11782" width="22.7109375" style="67" customWidth="1"/>
    <col min="11783" max="12032" width="31" style="67"/>
    <col min="12033" max="12033" width="8.5703125" style="67" customWidth="1"/>
    <col min="12034" max="12034" width="32.5703125" style="67" customWidth="1"/>
    <col min="12035" max="12035" width="27" style="67" customWidth="1"/>
    <col min="12036" max="12037" width="17.5703125" style="67" customWidth="1"/>
    <col min="12038" max="12038" width="22.7109375" style="67" customWidth="1"/>
    <col min="12039" max="12288" width="31" style="67"/>
    <col min="12289" max="12289" width="8.5703125" style="67" customWidth="1"/>
    <col min="12290" max="12290" width="32.5703125" style="67" customWidth="1"/>
    <col min="12291" max="12291" width="27" style="67" customWidth="1"/>
    <col min="12292" max="12293" width="17.5703125" style="67" customWidth="1"/>
    <col min="12294" max="12294" width="22.7109375" style="67" customWidth="1"/>
    <col min="12295" max="12544" width="31" style="67"/>
    <col min="12545" max="12545" width="8.5703125" style="67" customWidth="1"/>
    <col min="12546" max="12546" width="32.5703125" style="67" customWidth="1"/>
    <col min="12547" max="12547" width="27" style="67" customWidth="1"/>
    <col min="12548" max="12549" width="17.5703125" style="67" customWidth="1"/>
    <col min="12550" max="12550" width="22.7109375" style="67" customWidth="1"/>
    <col min="12551" max="12800" width="31" style="67"/>
    <col min="12801" max="12801" width="8.5703125" style="67" customWidth="1"/>
    <col min="12802" max="12802" width="32.5703125" style="67" customWidth="1"/>
    <col min="12803" max="12803" width="27" style="67" customWidth="1"/>
    <col min="12804" max="12805" width="17.5703125" style="67" customWidth="1"/>
    <col min="12806" max="12806" width="22.7109375" style="67" customWidth="1"/>
    <col min="12807" max="13056" width="31" style="67"/>
    <col min="13057" max="13057" width="8.5703125" style="67" customWidth="1"/>
    <col min="13058" max="13058" width="32.5703125" style="67" customWidth="1"/>
    <col min="13059" max="13059" width="27" style="67" customWidth="1"/>
    <col min="13060" max="13061" width="17.5703125" style="67" customWidth="1"/>
    <col min="13062" max="13062" width="22.7109375" style="67" customWidth="1"/>
    <col min="13063" max="13312" width="31" style="67"/>
    <col min="13313" max="13313" width="8.5703125" style="67" customWidth="1"/>
    <col min="13314" max="13314" width="32.5703125" style="67" customWidth="1"/>
    <col min="13315" max="13315" width="27" style="67" customWidth="1"/>
    <col min="13316" max="13317" width="17.5703125" style="67" customWidth="1"/>
    <col min="13318" max="13318" width="22.7109375" style="67" customWidth="1"/>
    <col min="13319" max="13568" width="31" style="67"/>
    <col min="13569" max="13569" width="8.5703125" style="67" customWidth="1"/>
    <col min="13570" max="13570" width="32.5703125" style="67" customWidth="1"/>
    <col min="13571" max="13571" width="27" style="67" customWidth="1"/>
    <col min="13572" max="13573" width="17.5703125" style="67" customWidth="1"/>
    <col min="13574" max="13574" width="22.7109375" style="67" customWidth="1"/>
    <col min="13575" max="13824" width="31" style="67"/>
    <col min="13825" max="13825" width="8.5703125" style="67" customWidth="1"/>
    <col min="13826" max="13826" width="32.5703125" style="67" customWidth="1"/>
    <col min="13827" max="13827" width="27" style="67" customWidth="1"/>
    <col min="13828" max="13829" width="17.5703125" style="67" customWidth="1"/>
    <col min="13830" max="13830" width="22.7109375" style="67" customWidth="1"/>
    <col min="13831" max="14080" width="31" style="67"/>
    <col min="14081" max="14081" width="8.5703125" style="67" customWidth="1"/>
    <col min="14082" max="14082" width="32.5703125" style="67" customWidth="1"/>
    <col min="14083" max="14083" width="27" style="67" customWidth="1"/>
    <col min="14084" max="14085" width="17.5703125" style="67" customWidth="1"/>
    <col min="14086" max="14086" width="22.7109375" style="67" customWidth="1"/>
    <col min="14087" max="14336" width="31" style="67"/>
    <col min="14337" max="14337" width="8.5703125" style="67" customWidth="1"/>
    <col min="14338" max="14338" width="32.5703125" style="67" customWidth="1"/>
    <col min="14339" max="14339" width="27" style="67" customWidth="1"/>
    <col min="14340" max="14341" width="17.5703125" style="67" customWidth="1"/>
    <col min="14342" max="14342" width="22.7109375" style="67" customWidth="1"/>
    <col min="14343" max="14592" width="31" style="67"/>
    <col min="14593" max="14593" width="8.5703125" style="67" customWidth="1"/>
    <col min="14594" max="14594" width="32.5703125" style="67" customWidth="1"/>
    <col min="14595" max="14595" width="27" style="67" customWidth="1"/>
    <col min="14596" max="14597" width="17.5703125" style="67" customWidth="1"/>
    <col min="14598" max="14598" width="22.7109375" style="67" customWidth="1"/>
    <col min="14599" max="14848" width="31" style="67"/>
    <col min="14849" max="14849" width="8.5703125" style="67" customWidth="1"/>
    <col min="14850" max="14850" width="32.5703125" style="67" customWidth="1"/>
    <col min="14851" max="14851" width="27" style="67" customWidth="1"/>
    <col min="14852" max="14853" width="17.5703125" style="67" customWidth="1"/>
    <col min="14854" max="14854" width="22.7109375" style="67" customWidth="1"/>
    <col min="14855" max="15104" width="31" style="67"/>
    <col min="15105" max="15105" width="8.5703125" style="67" customWidth="1"/>
    <col min="15106" max="15106" width="32.5703125" style="67" customWidth="1"/>
    <col min="15107" max="15107" width="27" style="67" customWidth="1"/>
    <col min="15108" max="15109" width="17.5703125" style="67" customWidth="1"/>
    <col min="15110" max="15110" width="22.7109375" style="67" customWidth="1"/>
    <col min="15111" max="15360" width="31" style="67"/>
    <col min="15361" max="15361" width="8.5703125" style="67" customWidth="1"/>
    <col min="15362" max="15362" width="32.5703125" style="67" customWidth="1"/>
    <col min="15363" max="15363" width="27" style="67" customWidth="1"/>
    <col min="15364" max="15365" width="17.5703125" style="67" customWidth="1"/>
    <col min="15366" max="15366" width="22.7109375" style="67" customWidth="1"/>
    <col min="15367" max="15616" width="31" style="67"/>
    <col min="15617" max="15617" width="8.5703125" style="67" customWidth="1"/>
    <col min="15618" max="15618" width="32.5703125" style="67" customWidth="1"/>
    <col min="15619" max="15619" width="27" style="67" customWidth="1"/>
    <col min="15620" max="15621" width="17.5703125" style="67" customWidth="1"/>
    <col min="15622" max="15622" width="22.7109375" style="67" customWidth="1"/>
    <col min="15623" max="15872" width="31" style="67"/>
    <col min="15873" max="15873" width="8.5703125" style="67" customWidth="1"/>
    <col min="15874" max="15874" width="32.5703125" style="67" customWidth="1"/>
    <col min="15875" max="15875" width="27" style="67" customWidth="1"/>
    <col min="15876" max="15877" width="17.5703125" style="67" customWidth="1"/>
    <col min="15878" max="15878" width="22.7109375" style="67" customWidth="1"/>
    <col min="15879" max="16128" width="31" style="67"/>
    <col min="16129" max="16129" width="8.5703125" style="67" customWidth="1"/>
    <col min="16130" max="16130" width="32.5703125" style="67" customWidth="1"/>
    <col min="16131" max="16131" width="27" style="67" customWidth="1"/>
    <col min="16132" max="16133" width="17.5703125" style="67" customWidth="1"/>
    <col min="16134" max="16134" width="22.7109375" style="67" customWidth="1"/>
    <col min="16135" max="16384" width="31" style="67"/>
  </cols>
  <sheetData>
    <row r="1" spans="1:10" x14ac:dyDescent="0.25">
      <c r="E1" s="329" t="s">
        <v>198</v>
      </c>
      <c r="F1" s="330"/>
    </row>
    <row r="2" spans="1:10" ht="38.25" customHeight="1" x14ac:dyDescent="0.25">
      <c r="E2" s="331" t="s">
        <v>17</v>
      </c>
      <c r="F2" s="332"/>
    </row>
    <row r="3" spans="1:10" ht="33.75" customHeight="1" x14ac:dyDescent="0.25">
      <c r="E3" s="332"/>
      <c r="F3" s="332"/>
    </row>
    <row r="4" spans="1:10" x14ac:dyDescent="0.25">
      <c r="A4" s="66"/>
      <c r="B4" s="66"/>
      <c r="C4" s="66"/>
      <c r="D4" s="66"/>
      <c r="E4" s="66"/>
      <c r="F4" s="66"/>
    </row>
    <row r="5" spans="1:10" ht="19.5" customHeight="1" x14ac:dyDescent="0.25">
      <c r="A5" s="333" t="s">
        <v>18</v>
      </c>
      <c r="B5" s="333"/>
      <c r="C5" s="333"/>
      <c r="D5" s="333"/>
      <c r="E5" s="333"/>
      <c r="F5" s="333"/>
    </row>
    <row r="6" spans="1:10" ht="19.5" x14ac:dyDescent="0.3">
      <c r="A6" s="334" t="s">
        <v>19</v>
      </c>
      <c r="B6" s="334"/>
      <c r="C6" s="334"/>
      <c r="D6" s="334"/>
      <c r="E6" s="334"/>
      <c r="F6" s="334"/>
    </row>
    <row r="7" spans="1:10" ht="19.5" x14ac:dyDescent="0.3">
      <c r="A7" s="334" t="s">
        <v>20</v>
      </c>
      <c r="B7" s="335"/>
      <c r="C7" s="335"/>
      <c r="D7" s="335"/>
      <c r="E7" s="335"/>
      <c r="F7" s="335"/>
    </row>
    <row r="9" spans="1:10" ht="19.5" customHeight="1" x14ac:dyDescent="0.25">
      <c r="A9" s="339" t="s">
        <v>3</v>
      </c>
      <c r="B9" s="340" t="s">
        <v>21</v>
      </c>
      <c r="C9" s="342" t="s">
        <v>22</v>
      </c>
      <c r="D9" s="343" t="s">
        <v>23</v>
      </c>
      <c r="E9" s="344"/>
      <c r="F9" s="345"/>
      <c r="G9" s="152"/>
      <c r="H9" s="152"/>
      <c r="I9" s="152"/>
      <c r="J9" s="152"/>
    </row>
    <row r="10" spans="1:10" ht="88.5" customHeight="1" x14ac:dyDescent="0.25">
      <c r="A10" s="339"/>
      <c r="B10" s="341"/>
      <c r="C10" s="342"/>
      <c r="D10" s="153" t="s">
        <v>24</v>
      </c>
      <c r="E10" s="153" t="s">
        <v>25</v>
      </c>
      <c r="F10" s="153" t="s">
        <v>26</v>
      </c>
      <c r="G10" s="152"/>
      <c r="H10" s="152"/>
      <c r="I10" s="152"/>
      <c r="J10" s="152"/>
    </row>
    <row r="11" spans="1:10" ht="20.25" customHeight="1" x14ac:dyDescent="0.25">
      <c r="A11" s="154">
        <v>1</v>
      </c>
      <c r="B11" s="154">
        <v>2</v>
      </c>
      <c r="C11" s="154">
        <v>3</v>
      </c>
      <c r="D11" s="154">
        <v>4</v>
      </c>
      <c r="E11" s="154">
        <v>5</v>
      </c>
      <c r="F11" s="154">
        <v>6</v>
      </c>
      <c r="G11" s="152"/>
      <c r="H11" s="152"/>
      <c r="I11" s="152"/>
      <c r="J11" s="152"/>
    </row>
    <row r="12" spans="1:10" ht="192.75" hidden="1" customHeight="1" outlineLevel="1" x14ac:dyDescent="0.25">
      <c r="A12" s="156" t="s">
        <v>28</v>
      </c>
      <c r="B12" s="156" t="s">
        <v>252</v>
      </c>
      <c r="C12" s="156" t="s">
        <v>253</v>
      </c>
      <c r="D12" s="155">
        <v>2015</v>
      </c>
      <c r="E12" s="155">
        <v>2017</v>
      </c>
      <c r="F12" s="157" t="s">
        <v>254</v>
      </c>
      <c r="G12" s="152"/>
      <c r="H12" s="152"/>
      <c r="I12" s="152"/>
      <c r="J12" s="152"/>
    </row>
    <row r="13" spans="1:10" ht="24.75" hidden="1" customHeight="1" outlineLevel="1" x14ac:dyDescent="0.25">
      <c r="A13" s="336" t="s">
        <v>29</v>
      </c>
      <c r="B13" s="337"/>
      <c r="C13" s="337"/>
      <c r="D13" s="337"/>
      <c r="E13" s="337"/>
      <c r="F13" s="338"/>
      <c r="G13" s="152"/>
      <c r="H13" s="152"/>
      <c r="I13" s="152"/>
      <c r="J13" s="152"/>
    </row>
    <row r="14" spans="1:10" ht="181.5" hidden="1" outlineLevel="1" x14ac:dyDescent="0.25">
      <c r="A14" s="158" t="s">
        <v>30</v>
      </c>
      <c r="B14" s="159" t="s">
        <v>255</v>
      </c>
      <c r="C14" s="158" t="s">
        <v>253</v>
      </c>
      <c r="D14" s="160">
        <v>2015</v>
      </c>
      <c r="E14" s="160">
        <v>2017</v>
      </c>
      <c r="F14" s="161" t="s">
        <v>254</v>
      </c>
      <c r="G14" s="152"/>
      <c r="H14" s="152"/>
      <c r="I14" s="152"/>
      <c r="J14" s="152"/>
    </row>
    <row r="15" spans="1:10" ht="26.25" hidden="1" customHeight="1" outlineLevel="1" x14ac:dyDescent="0.25">
      <c r="A15" s="336" t="s">
        <v>31</v>
      </c>
      <c r="B15" s="337"/>
      <c r="C15" s="337"/>
      <c r="D15" s="337"/>
      <c r="E15" s="337"/>
      <c r="F15" s="338"/>
      <c r="G15" s="152"/>
      <c r="H15" s="152"/>
      <c r="I15" s="152"/>
      <c r="J15" s="152"/>
    </row>
    <row r="16" spans="1:10" ht="188.25" hidden="1" customHeight="1" outlineLevel="1" x14ac:dyDescent="0.25">
      <c r="A16" s="162" t="s">
        <v>104</v>
      </c>
      <c r="B16" s="163" t="s">
        <v>256</v>
      </c>
      <c r="C16" s="163" t="s">
        <v>33</v>
      </c>
      <c r="D16" s="160">
        <v>2015</v>
      </c>
      <c r="E16" s="160">
        <v>2017</v>
      </c>
      <c r="F16" s="162" t="s">
        <v>257</v>
      </c>
      <c r="G16" s="152"/>
      <c r="H16" s="152"/>
      <c r="I16" s="152"/>
      <c r="J16" s="152"/>
    </row>
    <row r="17" spans="1:10" ht="82.5" hidden="1" outlineLevel="1" x14ac:dyDescent="0.25">
      <c r="A17" s="162" t="s">
        <v>32</v>
      </c>
      <c r="B17" s="163" t="s">
        <v>258</v>
      </c>
      <c r="C17" s="163" t="s">
        <v>33</v>
      </c>
      <c r="D17" s="160">
        <v>2015</v>
      </c>
      <c r="E17" s="160">
        <v>2017</v>
      </c>
      <c r="F17" s="162" t="s">
        <v>259</v>
      </c>
      <c r="G17" s="152"/>
      <c r="H17" s="152"/>
      <c r="I17" s="152"/>
      <c r="J17" s="152"/>
    </row>
    <row r="18" spans="1:10" ht="106.5" hidden="1" customHeight="1" outlineLevel="1" x14ac:dyDescent="0.25">
      <c r="A18" s="150" t="s">
        <v>34</v>
      </c>
      <c r="B18" s="163" t="s">
        <v>260</v>
      </c>
      <c r="C18" s="163" t="s">
        <v>35</v>
      </c>
      <c r="D18" s="160">
        <v>2017</v>
      </c>
      <c r="E18" s="160">
        <v>2017</v>
      </c>
      <c r="F18" s="162" t="s">
        <v>261</v>
      </c>
      <c r="G18" s="152"/>
      <c r="H18" s="152"/>
      <c r="I18" s="152"/>
      <c r="J18" s="152"/>
    </row>
    <row r="19" spans="1:10" ht="115.5" collapsed="1" x14ac:dyDescent="0.25">
      <c r="A19" s="221">
        <v>1</v>
      </c>
      <c r="B19" s="164" t="s">
        <v>37</v>
      </c>
      <c r="C19" s="164" t="s">
        <v>33</v>
      </c>
      <c r="D19" s="155">
        <v>2022</v>
      </c>
      <c r="E19" s="155">
        <v>2026</v>
      </c>
      <c r="F19" s="165" t="s">
        <v>394</v>
      </c>
      <c r="G19" s="152"/>
      <c r="H19" s="152"/>
      <c r="I19" s="152"/>
      <c r="J19" s="152"/>
    </row>
    <row r="20" spans="1:10" ht="22.5" customHeight="1" x14ac:dyDescent="0.25">
      <c r="A20" s="354" t="s">
        <v>29</v>
      </c>
      <c r="B20" s="355"/>
      <c r="C20" s="355"/>
      <c r="D20" s="355"/>
      <c r="E20" s="355"/>
      <c r="F20" s="356"/>
      <c r="G20" s="152"/>
      <c r="H20" s="152"/>
      <c r="I20" s="152"/>
      <c r="J20" s="152"/>
    </row>
    <row r="21" spans="1:10" ht="141" customHeight="1" x14ac:dyDescent="0.25">
      <c r="A21" s="219" t="s">
        <v>30</v>
      </c>
      <c r="B21" s="166" t="s">
        <v>39</v>
      </c>
      <c r="C21" s="163" t="s">
        <v>33</v>
      </c>
      <c r="D21" s="160">
        <v>2022</v>
      </c>
      <c r="E21" s="160">
        <v>2026</v>
      </c>
      <c r="F21" s="162" t="s">
        <v>315</v>
      </c>
      <c r="G21" s="152">
        <f>263-113</f>
        <v>150</v>
      </c>
      <c r="H21" s="152">
        <f>G21/3</f>
        <v>50</v>
      </c>
      <c r="I21" s="152"/>
      <c r="J21" s="152"/>
    </row>
    <row r="22" spans="1:10" ht="22.5" customHeight="1" x14ac:dyDescent="0.25">
      <c r="A22" s="336" t="s">
        <v>31</v>
      </c>
      <c r="B22" s="337"/>
      <c r="C22" s="337"/>
      <c r="D22" s="337"/>
      <c r="E22" s="337"/>
      <c r="F22" s="338"/>
      <c r="G22" s="152"/>
      <c r="H22" s="152"/>
      <c r="I22" s="152"/>
      <c r="J22" s="152"/>
    </row>
    <row r="23" spans="1:10" ht="170.25" customHeight="1" x14ac:dyDescent="0.25">
      <c r="A23" s="167" t="s">
        <v>104</v>
      </c>
      <c r="B23" s="168" t="s">
        <v>41</v>
      </c>
      <c r="C23" s="158" t="s">
        <v>42</v>
      </c>
      <c r="D23" s="184">
        <v>2022</v>
      </c>
      <c r="E23" s="184">
        <v>2026</v>
      </c>
      <c r="F23" s="169" t="s">
        <v>316</v>
      </c>
      <c r="G23" s="152"/>
      <c r="H23" s="152"/>
      <c r="I23" s="152"/>
      <c r="J23" s="152"/>
    </row>
    <row r="24" spans="1:10" ht="89.25" customHeight="1" x14ac:dyDescent="0.25">
      <c r="A24" s="167" t="s">
        <v>43</v>
      </c>
      <c r="B24" s="168" t="s">
        <v>44</v>
      </c>
      <c r="C24" s="161" t="s">
        <v>42</v>
      </c>
      <c r="D24" s="184">
        <v>2022</v>
      </c>
      <c r="E24" s="184">
        <v>2026</v>
      </c>
      <c r="F24" s="161" t="s">
        <v>318</v>
      </c>
      <c r="G24" s="152"/>
      <c r="H24" s="152"/>
      <c r="I24" s="152"/>
      <c r="J24" s="152"/>
    </row>
    <row r="25" spans="1:10" ht="90.75" customHeight="1" x14ac:dyDescent="0.25">
      <c r="A25" s="167" t="s">
        <v>34</v>
      </c>
      <c r="B25" s="168" t="s">
        <v>45</v>
      </c>
      <c r="C25" s="161" t="s">
        <v>42</v>
      </c>
      <c r="D25" s="184">
        <v>2022</v>
      </c>
      <c r="E25" s="184">
        <v>2026</v>
      </c>
      <c r="F25" s="161" t="s">
        <v>319</v>
      </c>
      <c r="G25" s="152"/>
      <c r="H25" s="152"/>
      <c r="I25" s="152"/>
      <c r="J25" s="152"/>
    </row>
    <row r="26" spans="1:10" ht="87.75" customHeight="1" x14ac:dyDescent="0.25">
      <c r="A26" s="167" t="s">
        <v>215</v>
      </c>
      <c r="B26" s="169" t="s">
        <v>46</v>
      </c>
      <c r="C26" s="161" t="s">
        <v>42</v>
      </c>
      <c r="D26" s="184">
        <v>2022</v>
      </c>
      <c r="E26" s="184">
        <v>2026</v>
      </c>
      <c r="F26" s="161" t="s">
        <v>321</v>
      </c>
      <c r="G26" s="152"/>
      <c r="H26" s="152"/>
      <c r="I26" s="152"/>
      <c r="J26" s="152"/>
    </row>
    <row r="27" spans="1:10" ht="240.75" customHeight="1" x14ac:dyDescent="0.25">
      <c r="A27" s="167" t="s">
        <v>216</v>
      </c>
      <c r="B27" s="169" t="s">
        <v>47</v>
      </c>
      <c r="C27" s="161" t="s">
        <v>42</v>
      </c>
      <c r="D27" s="184">
        <v>2022</v>
      </c>
      <c r="E27" s="184">
        <v>2026</v>
      </c>
      <c r="F27" s="161" t="s">
        <v>317</v>
      </c>
      <c r="G27" s="152"/>
      <c r="H27" s="152"/>
      <c r="I27" s="152"/>
      <c r="J27" s="152"/>
    </row>
    <row r="28" spans="1:10" ht="194.25" customHeight="1" x14ac:dyDescent="0.25">
      <c r="A28" s="167" t="s">
        <v>217</v>
      </c>
      <c r="B28" s="168" t="s">
        <v>48</v>
      </c>
      <c r="C28" s="158" t="s">
        <v>42</v>
      </c>
      <c r="D28" s="184">
        <v>2022</v>
      </c>
      <c r="E28" s="184">
        <v>2026</v>
      </c>
      <c r="F28" s="161" t="s">
        <v>322</v>
      </c>
      <c r="G28" s="152"/>
      <c r="H28" s="152"/>
      <c r="I28" s="152"/>
      <c r="J28" s="152"/>
    </row>
    <row r="29" spans="1:10" ht="153.75" customHeight="1" x14ac:dyDescent="0.25">
      <c r="A29" s="167" t="s">
        <v>218</v>
      </c>
      <c r="B29" s="161" t="s">
        <v>49</v>
      </c>
      <c r="C29" s="158" t="s">
        <v>42</v>
      </c>
      <c r="D29" s="184">
        <v>2022</v>
      </c>
      <c r="E29" s="184">
        <v>2026</v>
      </c>
      <c r="F29" s="161" t="s">
        <v>320</v>
      </c>
      <c r="G29" s="152"/>
      <c r="H29" s="152"/>
      <c r="I29" s="152"/>
      <c r="J29" s="152"/>
    </row>
    <row r="30" spans="1:10" ht="143.25" customHeight="1" x14ac:dyDescent="0.25">
      <c r="A30" s="167" t="s">
        <v>219</v>
      </c>
      <c r="B30" s="161" t="s">
        <v>50</v>
      </c>
      <c r="C30" s="158" t="s">
        <v>42</v>
      </c>
      <c r="D30" s="184">
        <v>2022</v>
      </c>
      <c r="E30" s="184">
        <v>2026</v>
      </c>
      <c r="F30" s="161" t="s">
        <v>323</v>
      </c>
    </row>
    <row r="31" spans="1:10" ht="181.5" x14ac:dyDescent="0.25">
      <c r="A31" s="167" t="s">
        <v>220</v>
      </c>
      <c r="B31" s="161" t="s">
        <v>51</v>
      </c>
      <c r="C31" s="158" t="s">
        <v>42</v>
      </c>
      <c r="D31" s="184">
        <v>2022</v>
      </c>
      <c r="E31" s="184">
        <v>2026</v>
      </c>
      <c r="F31" s="161" t="s">
        <v>395</v>
      </c>
    </row>
    <row r="32" spans="1:10" x14ac:dyDescent="0.25">
      <c r="A32" s="167"/>
      <c r="B32" s="158"/>
      <c r="C32" s="158"/>
      <c r="D32" s="184">
        <v>2022</v>
      </c>
      <c r="E32" s="184">
        <v>2026</v>
      </c>
      <c r="F32" s="161"/>
    </row>
    <row r="33" spans="1:7" ht="305.25" customHeight="1" x14ac:dyDescent="0.25">
      <c r="A33" s="170" t="s">
        <v>299</v>
      </c>
      <c r="B33" s="183" t="s">
        <v>128</v>
      </c>
      <c r="C33" s="171" t="s">
        <v>55</v>
      </c>
      <c r="D33" s="184">
        <v>2022</v>
      </c>
      <c r="E33" s="184">
        <v>2026</v>
      </c>
      <c r="F33" s="171" t="s">
        <v>396</v>
      </c>
    </row>
    <row r="34" spans="1:7" ht="21.75" customHeight="1" x14ac:dyDescent="0.25">
      <c r="A34" s="336" t="s">
        <v>54</v>
      </c>
      <c r="B34" s="337"/>
      <c r="C34" s="337"/>
      <c r="D34" s="337"/>
      <c r="E34" s="337"/>
      <c r="F34" s="338"/>
    </row>
    <row r="35" spans="1:7" ht="247.5" x14ac:dyDescent="0.25">
      <c r="A35" s="220" t="s">
        <v>300</v>
      </c>
      <c r="B35" s="161" t="s">
        <v>56</v>
      </c>
      <c r="C35" s="168" t="s">
        <v>55</v>
      </c>
      <c r="D35" s="184">
        <v>2022</v>
      </c>
      <c r="E35" s="184">
        <v>2026</v>
      </c>
      <c r="F35" s="168" t="s">
        <v>397</v>
      </c>
    </row>
    <row r="36" spans="1:7" ht="27" customHeight="1" x14ac:dyDescent="0.25">
      <c r="A36" s="346" t="s">
        <v>57</v>
      </c>
      <c r="B36" s="347"/>
      <c r="C36" s="347"/>
      <c r="D36" s="347"/>
      <c r="E36" s="347"/>
      <c r="F36" s="348"/>
    </row>
    <row r="37" spans="1:7" ht="247.5" x14ac:dyDescent="0.25">
      <c r="A37" s="222" t="s">
        <v>301</v>
      </c>
      <c r="B37" s="158" t="s">
        <v>58</v>
      </c>
      <c r="C37" s="158" t="s">
        <v>55</v>
      </c>
      <c r="D37" s="184">
        <v>2022</v>
      </c>
      <c r="E37" s="184">
        <v>2026</v>
      </c>
      <c r="F37" s="161" t="s">
        <v>398</v>
      </c>
    </row>
    <row r="38" spans="1:7" ht="29.25" customHeight="1" x14ac:dyDescent="0.25">
      <c r="A38" s="349" t="s">
        <v>59</v>
      </c>
      <c r="B38" s="332"/>
      <c r="C38" s="332"/>
      <c r="D38" s="332"/>
      <c r="E38" s="332"/>
      <c r="F38" s="350"/>
    </row>
    <row r="39" spans="1:7" ht="74.25" customHeight="1" x14ac:dyDescent="0.25">
      <c r="A39" s="222" t="s">
        <v>302</v>
      </c>
      <c r="B39" s="158" t="s">
        <v>113</v>
      </c>
      <c r="C39" s="158" t="s">
        <v>60</v>
      </c>
      <c r="D39" s="184">
        <v>2022</v>
      </c>
      <c r="E39" s="184">
        <v>2026</v>
      </c>
      <c r="F39" s="161" t="s">
        <v>272</v>
      </c>
    </row>
    <row r="40" spans="1:7" ht="25.5" customHeight="1" x14ac:dyDescent="0.25">
      <c r="A40" s="172" t="s">
        <v>303</v>
      </c>
      <c r="B40" s="351" t="s">
        <v>61</v>
      </c>
      <c r="C40" s="352"/>
      <c r="D40" s="352"/>
      <c r="E40" s="352"/>
      <c r="F40" s="353"/>
    </row>
    <row r="41" spans="1:7" ht="165" customHeight="1" x14ac:dyDescent="0.25">
      <c r="A41" s="184" t="s">
        <v>304</v>
      </c>
      <c r="B41" s="161" t="s">
        <v>62</v>
      </c>
      <c r="C41" s="161" t="s">
        <v>35</v>
      </c>
      <c r="D41" s="184">
        <v>2022</v>
      </c>
      <c r="E41" s="184">
        <v>2026</v>
      </c>
      <c r="F41" s="161" t="s">
        <v>63</v>
      </c>
    </row>
    <row r="42" spans="1:7" ht="165" customHeight="1" x14ac:dyDescent="0.25">
      <c r="A42" s="184" t="s">
        <v>305</v>
      </c>
      <c r="B42" s="161" t="s">
        <v>64</v>
      </c>
      <c r="C42" s="161" t="s">
        <v>35</v>
      </c>
      <c r="D42" s="184">
        <v>2022</v>
      </c>
      <c r="E42" s="184">
        <v>2026</v>
      </c>
      <c r="F42" s="284" t="s">
        <v>399</v>
      </c>
      <c r="G42" s="67">
        <f>60-35</f>
        <v>25</v>
      </c>
    </row>
    <row r="43" spans="1:7" ht="190.5" customHeight="1" x14ac:dyDescent="0.25">
      <c r="A43" s="184" t="s">
        <v>306</v>
      </c>
      <c r="B43" s="161" t="s">
        <v>296</v>
      </c>
      <c r="C43" s="161" t="s">
        <v>297</v>
      </c>
      <c r="D43" s="184">
        <v>2022</v>
      </c>
      <c r="E43" s="184">
        <v>2026</v>
      </c>
      <c r="F43" s="161" t="s">
        <v>362</v>
      </c>
    </row>
    <row r="44" spans="1:7" ht="108" customHeight="1" x14ac:dyDescent="0.25">
      <c r="A44" s="184" t="s">
        <v>307</v>
      </c>
      <c r="B44" s="161" t="s">
        <v>65</v>
      </c>
      <c r="C44" s="161" t="s">
        <v>42</v>
      </c>
      <c r="D44" s="184">
        <v>2022</v>
      </c>
      <c r="E44" s="184">
        <v>2026</v>
      </c>
      <c r="F44" s="161" t="s">
        <v>324</v>
      </c>
    </row>
    <row r="45" spans="1:7" ht="108" customHeight="1" x14ac:dyDescent="0.25">
      <c r="A45" s="223" t="s">
        <v>308</v>
      </c>
      <c r="B45" s="161" t="s">
        <v>298</v>
      </c>
      <c r="C45" s="161" t="s">
        <v>42</v>
      </c>
      <c r="D45" s="184">
        <v>2022</v>
      </c>
      <c r="E45" s="184">
        <v>2026</v>
      </c>
      <c r="F45" s="161" t="s">
        <v>325</v>
      </c>
    </row>
    <row r="46" spans="1:7" ht="267" customHeight="1" x14ac:dyDescent="0.25">
      <c r="A46" s="184" t="s">
        <v>309</v>
      </c>
      <c r="B46" s="158" t="s">
        <v>117</v>
      </c>
      <c r="C46" s="161" t="s">
        <v>42</v>
      </c>
      <c r="D46" s="184">
        <v>2022</v>
      </c>
      <c r="E46" s="184">
        <v>2026</v>
      </c>
      <c r="F46" s="161" t="s">
        <v>66</v>
      </c>
    </row>
    <row r="47" spans="1:7" ht="87" customHeight="1" x14ac:dyDescent="0.25">
      <c r="A47" s="184" t="s">
        <v>310</v>
      </c>
      <c r="B47" s="158" t="s">
        <v>162</v>
      </c>
      <c r="C47" s="161" t="s">
        <v>42</v>
      </c>
      <c r="D47" s="184">
        <v>2022</v>
      </c>
      <c r="E47" s="184">
        <v>2026</v>
      </c>
      <c r="F47" s="161" t="s">
        <v>163</v>
      </c>
    </row>
    <row r="48" spans="1:7" ht="115.5" x14ac:dyDescent="0.25">
      <c r="A48" s="222" t="s">
        <v>311</v>
      </c>
      <c r="B48" s="158" t="s">
        <v>295</v>
      </c>
      <c r="C48" s="158" t="s">
        <v>42</v>
      </c>
      <c r="D48" s="184">
        <v>2022</v>
      </c>
      <c r="E48" s="184">
        <v>2026</v>
      </c>
      <c r="F48" s="158" t="s">
        <v>271</v>
      </c>
    </row>
    <row r="49" spans="1:6" ht="84.75" customHeight="1" x14ac:dyDescent="0.25">
      <c r="A49" s="222" t="s">
        <v>312</v>
      </c>
      <c r="B49" s="163" t="s">
        <v>129</v>
      </c>
      <c r="C49" s="158" t="s">
        <v>42</v>
      </c>
      <c r="D49" s="184">
        <v>2022</v>
      </c>
      <c r="E49" s="184">
        <v>2026</v>
      </c>
      <c r="F49" s="163" t="s">
        <v>130</v>
      </c>
    </row>
    <row r="56" spans="1:6" x14ac:dyDescent="0.25">
      <c r="A56" s="173"/>
      <c r="B56" s="173"/>
      <c r="C56" s="173"/>
      <c r="D56" s="173"/>
      <c r="E56" s="173"/>
      <c r="F56" s="173"/>
    </row>
    <row r="57" spans="1:6" x14ac:dyDescent="0.25">
      <c r="A57" s="173"/>
      <c r="B57" s="173"/>
      <c r="C57" s="173"/>
      <c r="D57" s="173"/>
      <c r="E57" s="173"/>
      <c r="F57" s="173"/>
    </row>
    <row r="58" spans="1:6" x14ac:dyDescent="0.25">
      <c r="A58" s="173"/>
      <c r="B58" s="173"/>
      <c r="C58" s="173"/>
      <c r="D58" s="173"/>
      <c r="E58" s="173"/>
      <c r="F58" s="173"/>
    </row>
    <row r="59" spans="1:6" x14ac:dyDescent="0.25">
      <c r="A59" s="173"/>
      <c r="B59" s="173"/>
      <c r="C59" s="173"/>
      <c r="D59" s="173"/>
      <c r="E59" s="173"/>
      <c r="F59" s="173"/>
    </row>
    <row r="60" spans="1:6" x14ac:dyDescent="0.25">
      <c r="A60" s="173"/>
      <c r="B60" s="173"/>
      <c r="C60" s="173"/>
      <c r="D60" s="173"/>
      <c r="E60" s="173"/>
      <c r="F60" s="173"/>
    </row>
    <row r="61" spans="1:6" x14ac:dyDescent="0.25">
      <c r="A61" s="173"/>
      <c r="B61" s="173"/>
      <c r="C61" s="173"/>
      <c r="D61" s="173"/>
      <c r="E61" s="173"/>
      <c r="F61" s="173"/>
    </row>
    <row r="62" spans="1:6" x14ac:dyDescent="0.25">
      <c r="A62" s="173"/>
      <c r="B62" s="173"/>
      <c r="C62" s="173"/>
      <c r="D62" s="173"/>
      <c r="E62" s="173"/>
      <c r="F62" s="173"/>
    </row>
    <row r="63" spans="1:6" x14ac:dyDescent="0.25">
      <c r="A63" s="173"/>
      <c r="B63" s="173"/>
      <c r="C63" s="173"/>
      <c r="D63" s="173"/>
      <c r="E63" s="173"/>
      <c r="F63" s="173"/>
    </row>
    <row r="64" spans="1:6" x14ac:dyDescent="0.25">
      <c r="A64" s="173"/>
      <c r="B64" s="173"/>
      <c r="C64" s="173"/>
      <c r="D64" s="173"/>
      <c r="E64" s="173"/>
      <c r="F64" s="173"/>
    </row>
    <row r="65" spans="1:6" x14ac:dyDescent="0.25">
      <c r="A65" s="173"/>
      <c r="B65" s="173"/>
      <c r="C65" s="173"/>
      <c r="D65" s="173"/>
      <c r="E65" s="173"/>
      <c r="F65" s="173"/>
    </row>
    <row r="66" spans="1:6" x14ac:dyDescent="0.25">
      <c r="A66" s="173"/>
      <c r="B66" s="173"/>
      <c r="C66" s="173"/>
      <c r="D66" s="173"/>
      <c r="E66" s="173"/>
      <c r="F66" s="173"/>
    </row>
    <row r="67" spans="1:6" x14ac:dyDescent="0.25">
      <c r="A67" s="173"/>
      <c r="B67" s="173"/>
      <c r="C67" s="173"/>
      <c r="D67" s="173"/>
      <c r="E67" s="173"/>
      <c r="F67" s="173"/>
    </row>
    <row r="68" spans="1:6" x14ac:dyDescent="0.25">
      <c r="A68" s="173"/>
      <c r="B68" s="173"/>
      <c r="C68" s="173"/>
      <c r="D68" s="173"/>
      <c r="E68" s="173"/>
      <c r="F68" s="173"/>
    </row>
    <row r="69" spans="1:6" x14ac:dyDescent="0.25">
      <c r="A69" s="173"/>
      <c r="B69" s="173"/>
      <c r="C69" s="173"/>
      <c r="D69" s="173"/>
      <c r="E69" s="173"/>
      <c r="F69" s="173"/>
    </row>
    <row r="70" spans="1:6" x14ac:dyDescent="0.25">
      <c r="A70" s="173"/>
      <c r="B70" s="173"/>
      <c r="C70" s="173"/>
      <c r="D70" s="173"/>
      <c r="E70" s="173"/>
      <c r="F70" s="173"/>
    </row>
    <row r="71" spans="1:6" x14ac:dyDescent="0.25">
      <c r="A71" s="173"/>
      <c r="B71" s="173"/>
      <c r="C71" s="173"/>
      <c r="D71" s="173"/>
      <c r="E71" s="173"/>
      <c r="F71" s="173"/>
    </row>
    <row r="72" spans="1:6" x14ac:dyDescent="0.25">
      <c r="A72" s="173"/>
      <c r="B72" s="173"/>
      <c r="C72" s="173"/>
      <c r="D72" s="173"/>
      <c r="E72" s="173"/>
      <c r="F72" s="173"/>
    </row>
    <row r="73" spans="1:6" x14ac:dyDescent="0.25">
      <c r="A73" s="173"/>
      <c r="B73" s="173"/>
      <c r="C73" s="173"/>
      <c r="D73" s="173"/>
      <c r="E73" s="173"/>
      <c r="F73" s="173"/>
    </row>
    <row r="74" spans="1:6" x14ac:dyDescent="0.25">
      <c r="A74" s="173"/>
      <c r="B74" s="173"/>
      <c r="C74" s="173"/>
      <c r="D74" s="173"/>
      <c r="E74" s="173"/>
      <c r="F74" s="173"/>
    </row>
    <row r="75" spans="1:6" x14ac:dyDescent="0.25">
      <c r="A75" s="173"/>
      <c r="B75" s="173"/>
      <c r="C75" s="173"/>
      <c r="D75" s="173"/>
      <c r="E75" s="173"/>
      <c r="F75" s="173"/>
    </row>
    <row r="76" spans="1:6" x14ac:dyDescent="0.25">
      <c r="A76" s="173"/>
      <c r="B76" s="173"/>
      <c r="C76" s="173"/>
      <c r="D76" s="173"/>
      <c r="E76" s="173"/>
      <c r="F76" s="173"/>
    </row>
    <row r="77" spans="1:6" x14ac:dyDescent="0.25">
      <c r="A77" s="173"/>
      <c r="B77" s="173"/>
      <c r="C77" s="173"/>
      <c r="D77" s="173"/>
      <c r="E77" s="173"/>
      <c r="F77" s="173"/>
    </row>
    <row r="78" spans="1:6" x14ac:dyDescent="0.25">
      <c r="A78" s="173"/>
      <c r="B78" s="173"/>
      <c r="C78" s="173"/>
      <c r="D78" s="173"/>
      <c r="E78" s="173"/>
      <c r="F78" s="173"/>
    </row>
    <row r="79" spans="1:6" x14ac:dyDescent="0.25">
      <c r="A79" s="173"/>
      <c r="B79" s="173"/>
      <c r="C79" s="173"/>
      <c r="D79" s="173"/>
      <c r="E79" s="173"/>
      <c r="F79" s="173"/>
    </row>
    <row r="80" spans="1:6" x14ac:dyDescent="0.25">
      <c r="A80" s="173"/>
      <c r="B80" s="173"/>
      <c r="C80" s="173"/>
      <c r="D80" s="173"/>
      <c r="E80" s="173"/>
      <c r="F80" s="173"/>
    </row>
    <row r="81" spans="1:6" x14ac:dyDescent="0.25">
      <c r="A81" s="173"/>
      <c r="B81" s="173"/>
      <c r="C81" s="173"/>
      <c r="D81" s="173"/>
      <c r="E81" s="173"/>
      <c r="F81" s="173"/>
    </row>
    <row r="82" spans="1:6" x14ac:dyDescent="0.25">
      <c r="A82" s="173"/>
      <c r="B82" s="173"/>
      <c r="C82" s="173"/>
      <c r="D82" s="173"/>
      <c r="E82" s="173"/>
      <c r="F82" s="173"/>
    </row>
    <row r="83" spans="1:6" x14ac:dyDescent="0.25">
      <c r="A83" s="173"/>
      <c r="B83" s="173"/>
      <c r="C83" s="173"/>
      <c r="D83" s="173"/>
      <c r="E83" s="173"/>
      <c r="F83" s="173"/>
    </row>
    <row r="84" spans="1:6" x14ac:dyDescent="0.25">
      <c r="A84" s="173"/>
      <c r="B84" s="173"/>
      <c r="C84" s="173"/>
      <c r="D84" s="173"/>
      <c r="E84" s="173"/>
      <c r="F84" s="173"/>
    </row>
    <row r="85" spans="1:6" x14ac:dyDescent="0.25">
      <c r="A85" s="173"/>
      <c r="B85" s="173"/>
      <c r="C85" s="173"/>
      <c r="D85" s="173"/>
      <c r="E85" s="173"/>
      <c r="F85" s="173"/>
    </row>
    <row r="86" spans="1:6" x14ac:dyDescent="0.25">
      <c r="A86" s="173"/>
      <c r="B86" s="173"/>
      <c r="C86" s="173"/>
      <c r="D86" s="173"/>
      <c r="E86" s="173"/>
      <c r="F86" s="173"/>
    </row>
    <row r="87" spans="1:6" x14ac:dyDescent="0.25">
      <c r="A87" s="173"/>
      <c r="B87" s="173"/>
      <c r="C87" s="173"/>
      <c r="D87" s="173"/>
      <c r="E87" s="173"/>
      <c r="F87" s="173"/>
    </row>
    <row r="88" spans="1:6" x14ac:dyDescent="0.25">
      <c r="A88" s="173"/>
      <c r="B88" s="173"/>
      <c r="C88" s="173"/>
      <c r="D88" s="173"/>
      <c r="E88" s="173"/>
      <c r="F88" s="173"/>
    </row>
    <row r="89" spans="1:6" x14ac:dyDescent="0.25">
      <c r="A89" s="173"/>
      <c r="B89" s="173"/>
      <c r="C89" s="173"/>
      <c r="D89" s="173"/>
      <c r="E89" s="173"/>
      <c r="F89" s="173"/>
    </row>
    <row r="90" spans="1:6" x14ac:dyDescent="0.25">
      <c r="A90" s="173"/>
      <c r="B90" s="173"/>
      <c r="C90" s="173"/>
      <c r="D90" s="173"/>
      <c r="E90" s="173"/>
      <c r="F90" s="173"/>
    </row>
    <row r="91" spans="1:6" x14ac:dyDescent="0.25">
      <c r="A91" s="173"/>
      <c r="B91" s="173"/>
      <c r="C91" s="173"/>
      <c r="D91" s="173"/>
      <c r="E91" s="173"/>
      <c r="F91" s="173"/>
    </row>
    <row r="92" spans="1:6" x14ac:dyDescent="0.25">
      <c r="A92" s="173"/>
      <c r="B92" s="173"/>
      <c r="C92" s="173"/>
      <c r="D92" s="173"/>
      <c r="E92" s="173"/>
      <c r="F92" s="173"/>
    </row>
    <row r="93" spans="1:6" x14ac:dyDescent="0.25">
      <c r="A93" s="173"/>
      <c r="B93" s="173"/>
      <c r="C93" s="173"/>
      <c r="D93" s="173"/>
      <c r="E93" s="173"/>
      <c r="F93" s="173"/>
    </row>
    <row r="94" spans="1:6" x14ac:dyDescent="0.25">
      <c r="A94" s="173"/>
      <c r="B94" s="173"/>
      <c r="C94" s="173"/>
      <c r="D94" s="173"/>
      <c r="E94" s="173"/>
      <c r="F94" s="173"/>
    </row>
    <row r="95" spans="1:6" x14ac:dyDescent="0.25">
      <c r="A95" s="173"/>
      <c r="B95" s="173"/>
      <c r="C95" s="173"/>
      <c r="D95" s="173"/>
      <c r="E95" s="173"/>
      <c r="F95" s="173"/>
    </row>
    <row r="96" spans="1:6" x14ac:dyDescent="0.25">
      <c r="A96" s="173"/>
      <c r="B96" s="173"/>
      <c r="C96" s="173"/>
      <c r="D96" s="173"/>
      <c r="E96" s="173"/>
      <c r="F96" s="173"/>
    </row>
    <row r="97" spans="1:6" x14ac:dyDescent="0.25">
      <c r="A97" s="173"/>
      <c r="B97" s="173"/>
      <c r="C97" s="173"/>
      <c r="D97" s="173"/>
      <c r="E97" s="173"/>
      <c r="F97" s="173"/>
    </row>
    <row r="98" spans="1:6" x14ac:dyDescent="0.25">
      <c r="A98" s="173"/>
      <c r="B98" s="173"/>
      <c r="C98" s="173"/>
      <c r="D98" s="173"/>
      <c r="E98" s="173"/>
      <c r="F98" s="173"/>
    </row>
    <row r="99" spans="1:6" x14ac:dyDescent="0.25">
      <c r="A99" s="173"/>
      <c r="B99" s="173"/>
      <c r="C99" s="173"/>
      <c r="D99" s="173"/>
      <c r="E99" s="173"/>
      <c r="F99" s="173"/>
    </row>
    <row r="100" spans="1:6" x14ac:dyDescent="0.25">
      <c r="A100" s="173"/>
      <c r="B100" s="173"/>
      <c r="C100" s="173"/>
      <c r="D100" s="173"/>
      <c r="E100" s="173"/>
      <c r="F100" s="173"/>
    </row>
    <row r="101" spans="1:6" x14ac:dyDescent="0.25">
      <c r="A101" s="173"/>
      <c r="B101" s="173"/>
      <c r="C101" s="173"/>
      <c r="D101" s="173"/>
      <c r="E101" s="173"/>
      <c r="F101" s="173"/>
    </row>
    <row r="102" spans="1:6" x14ac:dyDescent="0.25">
      <c r="A102" s="173"/>
      <c r="B102" s="173"/>
      <c r="C102" s="173"/>
      <c r="D102" s="173"/>
      <c r="E102" s="173"/>
      <c r="F102" s="173"/>
    </row>
    <row r="103" spans="1:6" x14ac:dyDescent="0.25">
      <c r="A103" s="173"/>
      <c r="B103" s="173"/>
      <c r="C103" s="173"/>
      <c r="D103" s="173"/>
      <c r="E103" s="173"/>
      <c r="F103" s="173"/>
    </row>
    <row r="104" spans="1:6" x14ac:dyDescent="0.25">
      <c r="A104" s="173"/>
      <c r="B104" s="173"/>
      <c r="C104" s="173"/>
      <c r="D104" s="173"/>
      <c r="E104" s="173"/>
      <c r="F104" s="173"/>
    </row>
    <row r="105" spans="1:6" x14ac:dyDescent="0.25">
      <c r="A105" s="173"/>
      <c r="B105" s="173"/>
      <c r="C105" s="173"/>
      <c r="D105" s="173"/>
      <c r="E105" s="173"/>
      <c r="F105" s="173"/>
    </row>
    <row r="106" spans="1:6" x14ac:dyDescent="0.25">
      <c r="A106" s="173"/>
      <c r="B106" s="173"/>
      <c r="C106" s="173"/>
      <c r="D106" s="173"/>
      <c r="E106" s="173"/>
      <c r="F106" s="173"/>
    </row>
    <row r="107" spans="1:6" x14ac:dyDescent="0.25">
      <c r="A107" s="173"/>
      <c r="B107" s="173"/>
      <c r="C107" s="173"/>
      <c r="D107" s="173"/>
      <c r="E107" s="173"/>
      <c r="F107" s="173"/>
    </row>
    <row r="108" spans="1:6" x14ac:dyDescent="0.25">
      <c r="A108" s="173"/>
      <c r="B108" s="173"/>
      <c r="C108" s="173"/>
      <c r="D108" s="173"/>
      <c r="E108" s="173"/>
      <c r="F108" s="173"/>
    </row>
    <row r="109" spans="1:6" x14ac:dyDescent="0.25">
      <c r="A109" s="173"/>
      <c r="B109" s="173"/>
      <c r="C109" s="173"/>
      <c r="D109" s="173"/>
      <c r="E109" s="173"/>
      <c r="F109" s="173"/>
    </row>
    <row r="110" spans="1:6" x14ac:dyDescent="0.25">
      <c r="A110" s="173"/>
      <c r="B110" s="173"/>
      <c r="C110" s="173"/>
      <c r="D110" s="173"/>
      <c r="E110" s="173"/>
      <c r="F110" s="173"/>
    </row>
    <row r="111" spans="1:6" x14ac:dyDescent="0.25">
      <c r="A111" s="173"/>
      <c r="B111" s="173"/>
      <c r="C111" s="173"/>
      <c r="D111" s="173"/>
      <c r="E111" s="173"/>
      <c r="F111" s="173"/>
    </row>
    <row r="112" spans="1:6" x14ac:dyDescent="0.25">
      <c r="A112" s="173"/>
      <c r="B112" s="173"/>
      <c r="C112" s="173"/>
      <c r="D112" s="173"/>
      <c r="E112" s="173"/>
      <c r="F112" s="173"/>
    </row>
    <row r="113" spans="1:6" x14ac:dyDescent="0.25">
      <c r="A113" s="173"/>
      <c r="B113" s="173"/>
      <c r="C113" s="173"/>
      <c r="D113" s="173"/>
      <c r="E113" s="173"/>
      <c r="F113" s="173"/>
    </row>
    <row r="114" spans="1:6" x14ac:dyDescent="0.25">
      <c r="A114" s="173"/>
      <c r="B114" s="173"/>
      <c r="C114" s="173"/>
      <c r="D114" s="173"/>
      <c r="E114" s="173"/>
      <c r="F114" s="173"/>
    </row>
    <row r="115" spans="1:6" x14ac:dyDescent="0.25">
      <c r="A115" s="173"/>
      <c r="B115" s="173"/>
      <c r="C115" s="173"/>
      <c r="D115" s="173"/>
      <c r="E115" s="173"/>
      <c r="F115" s="173"/>
    </row>
    <row r="116" spans="1:6" x14ac:dyDescent="0.25">
      <c r="A116" s="173"/>
      <c r="B116" s="173"/>
      <c r="C116" s="173"/>
      <c r="D116" s="173"/>
      <c r="E116" s="173"/>
      <c r="F116" s="173"/>
    </row>
    <row r="117" spans="1:6" x14ac:dyDescent="0.25">
      <c r="A117" s="173"/>
      <c r="B117" s="173"/>
      <c r="C117" s="173"/>
      <c r="D117" s="173"/>
      <c r="E117" s="173"/>
      <c r="F117" s="173"/>
    </row>
    <row r="118" spans="1:6" x14ac:dyDescent="0.25">
      <c r="A118" s="173"/>
      <c r="B118" s="173"/>
      <c r="C118" s="173"/>
      <c r="D118" s="173"/>
      <c r="E118" s="173"/>
      <c r="F118" s="173"/>
    </row>
    <row r="119" spans="1:6" x14ac:dyDescent="0.25">
      <c r="A119" s="173"/>
      <c r="B119" s="173"/>
      <c r="C119" s="173"/>
      <c r="D119" s="173"/>
      <c r="E119" s="173"/>
      <c r="F119" s="173"/>
    </row>
    <row r="120" spans="1:6" x14ac:dyDescent="0.25">
      <c r="A120" s="173"/>
      <c r="B120" s="173"/>
      <c r="C120" s="173"/>
      <c r="D120" s="173"/>
      <c r="E120" s="173"/>
      <c r="F120" s="173"/>
    </row>
    <row r="121" spans="1:6" x14ac:dyDescent="0.25">
      <c r="A121" s="173"/>
      <c r="B121" s="173"/>
      <c r="C121" s="173"/>
      <c r="D121" s="173"/>
      <c r="E121" s="173"/>
      <c r="F121" s="173"/>
    </row>
    <row r="122" spans="1:6" x14ac:dyDescent="0.25">
      <c r="A122" s="173"/>
      <c r="B122" s="173"/>
      <c r="C122" s="173"/>
      <c r="D122" s="173"/>
      <c r="E122" s="173"/>
      <c r="F122" s="173"/>
    </row>
    <row r="123" spans="1:6" x14ac:dyDescent="0.25">
      <c r="A123" s="173"/>
      <c r="B123" s="173"/>
      <c r="C123" s="173"/>
      <c r="D123" s="173"/>
      <c r="E123" s="173"/>
      <c r="F123" s="173"/>
    </row>
    <row r="124" spans="1:6" x14ac:dyDescent="0.25">
      <c r="A124" s="173"/>
      <c r="B124" s="173"/>
      <c r="C124" s="173"/>
      <c r="D124" s="173"/>
      <c r="E124" s="173"/>
      <c r="F124" s="173"/>
    </row>
    <row r="125" spans="1:6" x14ac:dyDescent="0.25">
      <c r="A125" s="173"/>
      <c r="B125" s="173"/>
      <c r="C125" s="173"/>
      <c r="D125" s="173"/>
      <c r="E125" s="173"/>
      <c r="F125" s="173"/>
    </row>
    <row r="126" spans="1:6" x14ac:dyDescent="0.25">
      <c r="A126" s="173"/>
      <c r="B126" s="173"/>
      <c r="C126" s="173"/>
      <c r="D126" s="173"/>
      <c r="E126" s="173"/>
      <c r="F126" s="173"/>
    </row>
  </sheetData>
  <mergeCells count="17">
    <mergeCell ref="A34:F34"/>
    <mergeCell ref="A36:F36"/>
    <mergeCell ref="A38:F38"/>
    <mergeCell ref="B40:F40"/>
    <mergeCell ref="A20:F20"/>
    <mergeCell ref="A22:F22"/>
    <mergeCell ref="A13:F13"/>
    <mergeCell ref="A15:F15"/>
    <mergeCell ref="A9:A10"/>
    <mergeCell ref="B9:B10"/>
    <mergeCell ref="C9:C10"/>
    <mergeCell ref="D9:F9"/>
    <mergeCell ref="E1:F1"/>
    <mergeCell ref="E2:F3"/>
    <mergeCell ref="A5:F5"/>
    <mergeCell ref="A6:F6"/>
    <mergeCell ref="A7:F7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70" zoomScaleNormal="70" workbookViewId="0">
      <selection activeCell="J1" sqref="J1:K1"/>
    </sheetView>
  </sheetViews>
  <sheetFormatPr defaultRowHeight="16.5" x14ac:dyDescent="0.25"/>
  <cols>
    <col min="1" max="1" width="9.140625" style="1"/>
    <col min="2" max="2" width="22.5703125" style="1" customWidth="1"/>
    <col min="3" max="3" width="21.42578125" style="1" customWidth="1"/>
    <col min="4" max="4" width="14" style="1" customWidth="1"/>
    <col min="5" max="6" width="13.5703125" style="1" customWidth="1"/>
    <col min="7" max="7" width="14" style="1" customWidth="1"/>
    <col min="8" max="8" width="15" style="1" customWidth="1"/>
    <col min="9" max="9" width="17" style="1" customWidth="1"/>
    <col min="10" max="10" width="18.140625" style="1" customWidth="1"/>
    <col min="11" max="11" width="21.28515625" style="1" customWidth="1"/>
    <col min="12" max="259" width="9.140625" style="1"/>
    <col min="260" max="260" width="29.42578125" style="1" customWidth="1"/>
    <col min="261" max="261" width="21.42578125" style="1" customWidth="1"/>
    <col min="262" max="262" width="14" style="1" customWidth="1"/>
    <col min="263" max="264" width="13.5703125" style="1" customWidth="1"/>
    <col min="265" max="265" width="14" style="1" customWidth="1"/>
    <col min="266" max="266" width="15" style="1" customWidth="1"/>
    <col min="267" max="267" width="29" style="1" customWidth="1"/>
    <col min="268" max="515" width="9.140625" style="1"/>
    <col min="516" max="516" width="29.42578125" style="1" customWidth="1"/>
    <col min="517" max="517" width="21.42578125" style="1" customWidth="1"/>
    <col min="518" max="518" width="14" style="1" customWidth="1"/>
    <col min="519" max="520" width="13.5703125" style="1" customWidth="1"/>
    <col min="521" max="521" width="14" style="1" customWidth="1"/>
    <col min="522" max="522" width="15" style="1" customWidth="1"/>
    <col min="523" max="523" width="29" style="1" customWidth="1"/>
    <col min="524" max="771" width="9.140625" style="1"/>
    <col min="772" max="772" width="29.42578125" style="1" customWidth="1"/>
    <col min="773" max="773" width="21.42578125" style="1" customWidth="1"/>
    <col min="774" max="774" width="14" style="1" customWidth="1"/>
    <col min="775" max="776" width="13.5703125" style="1" customWidth="1"/>
    <col min="777" max="777" width="14" style="1" customWidth="1"/>
    <col min="778" max="778" width="15" style="1" customWidth="1"/>
    <col min="779" max="779" width="29" style="1" customWidth="1"/>
    <col min="780" max="1027" width="9.140625" style="1"/>
    <col min="1028" max="1028" width="29.42578125" style="1" customWidth="1"/>
    <col min="1029" max="1029" width="21.42578125" style="1" customWidth="1"/>
    <col min="1030" max="1030" width="14" style="1" customWidth="1"/>
    <col min="1031" max="1032" width="13.5703125" style="1" customWidth="1"/>
    <col min="1033" max="1033" width="14" style="1" customWidth="1"/>
    <col min="1034" max="1034" width="15" style="1" customWidth="1"/>
    <col min="1035" max="1035" width="29" style="1" customWidth="1"/>
    <col min="1036" max="1283" width="9.140625" style="1"/>
    <col min="1284" max="1284" width="29.42578125" style="1" customWidth="1"/>
    <col min="1285" max="1285" width="21.42578125" style="1" customWidth="1"/>
    <col min="1286" max="1286" width="14" style="1" customWidth="1"/>
    <col min="1287" max="1288" width="13.5703125" style="1" customWidth="1"/>
    <col min="1289" max="1289" width="14" style="1" customWidth="1"/>
    <col min="1290" max="1290" width="15" style="1" customWidth="1"/>
    <col min="1291" max="1291" width="29" style="1" customWidth="1"/>
    <col min="1292" max="1539" width="9.140625" style="1"/>
    <col min="1540" max="1540" width="29.42578125" style="1" customWidth="1"/>
    <col min="1541" max="1541" width="21.42578125" style="1" customWidth="1"/>
    <col min="1542" max="1542" width="14" style="1" customWidth="1"/>
    <col min="1543" max="1544" width="13.5703125" style="1" customWidth="1"/>
    <col min="1545" max="1545" width="14" style="1" customWidth="1"/>
    <col min="1546" max="1546" width="15" style="1" customWidth="1"/>
    <col min="1547" max="1547" width="29" style="1" customWidth="1"/>
    <col min="1548" max="1795" width="9.140625" style="1"/>
    <col min="1796" max="1796" width="29.42578125" style="1" customWidth="1"/>
    <col min="1797" max="1797" width="21.42578125" style="1" customWidth="1"/>
    <col min="1798" max="1798" width="14" style="1" customWidth="1"/>
    <col min="1799" max="1800" width="13.5703125" style="1" customWidth="1"/>
    <col min="1801" max="1801" width="14" style="1" customWidth="1"/>
    <col min="1802" max="1802" width="15" style="1" customWidth="1"/>
    <col min="1803" max="1803" width="29" style="1" customWidth="1"/>
    <col min="1804" max="2051" width="9.140625" style="1"/>
    <col min="2052" max="2052" width="29.42578125" style="1" customWidth="1"/>
    <col min="2053" max="2053" width="21.42578125" style="1" customWidth="1"/>
    <col min="2054" max="2054" width="14" style="1" customWidth="1"/>
    <col min="2055" max="2056" width="13.5703125" style="1" customWidth="1"/>
    <col min="2057" max="2057" width="14" style="1" customWidth="1"/>
    <col min="2058" max="2058" width="15" style="1" customWidth="1"/>
    <col min="2059" max="2059" width="29" style="1" customWidth="1"/>
    <col min="2060" max="2307" width="9.140625" style="1"/>
    <col min="2308" max="2308" width="29.42578125" style="1" customWidth="1"/>
    <col min="2309" max="2309" width="21.42578125" style="1" customWidth="1"/>
    <col min="2310" max="2310" width="14" style="1" customWidth="1"/>
    <col min="2311" max="2312" width="13.5703125" style="1" customWidth="1"/>
    <col min="2313" max="2313" width="14" style="1" customWidth="1"/>
    <col min="2314" max="2314" width="15" style="1" customWidth="1"/>
    <col min="2315" max="2315" width="29" style="1" customWidth="1"/>
    <col min="2316" max="2563" width="9.140625" style="1"/>
    <col min="2564" max="2564" width="29.42578125" style="1" customWidth="1"/>
    <col min="2565" max="2565" width="21.42578125" style="1" customWidth="1"/>
    <col min="2566" max="2566" width="14" style="1" customWidth="1"/>
    <col min="2567" max="2568" width="13.5703125" style="1" customWidth="1"/>
    <col min="2569" max="2569" width="14" style="1" customWidth="1"/>
    <col min="2570" max="2570" width="15" style="1" customWidth="1"/>
    <col min="2571" max="2571" width="29" style="1" customWidth="1"/>
    <col min="2572" max="2819" width="9.140625" style="1"/>
    <col min="2820" max="2820" width="29.42578125" style="1" customWidth="1"/>
    <col min="2821" max="2821" width="21.42578125" style="1" customWidth="1"/>
    <col min="2822" max="2822" width="14" style="1" customWidth="1"/>
    <col min="2823" max="2824" width="13.5703125" style="1" customWidth="1"/>
    <col min="2825" max="2825" width="14" style="1" customWidth="1"/>
    <col min="2826" max="2826" width="15" style="1" customWidth="1"/>
    <col min="2827" max="2827" width="29" style="1" customWidth="1"/>
    <col min="2828" max="3075" width="9.140625" style="1"/>
    <col min="3076" max="3076" width="29.42578125" style="1" customWidth="1"/>
    <col min="3077" max="3077" width="21.42578125" style="1" customWidth="1"/>
    <col min="3078" max="3078" width="14" style="1" customWidth="1"/>
    <col min="3079" max="3080" width="13.5703125" style="1" customWidth="1"/>
    <col min="3081" max="3081" width="14" style="1" customWidth="1"/>
    <col min="3082" max="3082" width="15" style="1" customWidth="1"/>
    <col min="3083" max="3083" width="29" style="1" customWidth="1"/>
    <col min="3084" max="3331" width="9.140625" style="1"/>
    <col min="3332" max="3332" width="29.42578125" style="1" customWidth="1"/>
    <col min="3333" max="3333" width="21.42578125" style="1" customWidth="1"/>
    <col min="3334" max="3334" width="14" style="1" customWidth="1"/>
    <col min="3335" max="3336" width="13.5703125" style="1" customWidth="1"/>
    <col min="3337" max="3337" width="14" style="1" customWidth="1"/>
    <col min="3338" max="3338" width="15" style="1" customWidth="1"/>
    <col min="3339" max="3339" width="29" style="1" customWidth="1"/>
    <col min="3340" max="3587" width="9.140625" style="1"/>
    <col min="3588" max="3588" width="29.42578125" style="1" customWidth="1"/>
    <col min="3589" max="3589" width="21.42578125" style="1" customWidth="1"/>
    <col min="3590" max="3590" width="14" style="1" customWidth="1"/>
    <col min="3591" max="3592" width="13.5703125" style="1" customWidth="1"/>
    <col min="3593" max="3593" width="14" style="1" customWidth="1"/>
    <col min="3594" max="3594" width="15" style="1" customWidth="1"/>
    <col min="3595" max="3595" width="29" style="1" customWidth="1"/>
    <col min="3596" max="3843" width="9.140625" style="1"/>
    <col min="3844" max="3844" width="29.42578125" style="1" customWidth="1"/>
    <col min="3845" max="3845" width="21.42578125" style="1" customWidth="1"/>
    <col min="3846" max="3846" width="14" style="1" customWidth="1"/>
    <col min="3847" max="3848" width="13.5703125" style="1" customWidth="1"/>
    <col min="3849" max="3849" width="14" style="1" customWidth="1"/>
    <col min="3850" max="3850" width="15" style="1" customWidth="1"/>
    <col min="3851" max="3851" width="29" style="1" customWidth="1"/>
    <col min="3852" max="4099" width="9.140625" style="1"/>
    <col min="4100" max="4100" width="29.42578125" style="1" customWidth="1"/>
    <col min="4101" max="4101" width="21.42578125" style="1" customWidth="1"/>
    <col min="4102" max="4102" width="14" style="1" customWidth="1"/>
    <col min="4103" max="4104" width="13.5703125" style="1" customWidth="1"/>
    <col min="4105" max="4105" width="14" style="1" customWidth="1"/>
    <col min="4106" max="4106" width="15" style="1" customWidth="1"/>
    <col min="4107" max="4107" width="29" style="1" customWidth="1"/>
    <col min="4108" max="4355" width="9.140625" style="1"/>
    <col min="4356" max="4356" width="29.42578125" style="1" customWidth="1"/>
    <col min="4357" max="4357" width="21.42578125" style="1" customWidth="1"/>
    <col min="4358" max="4358" width="14" style="1" customWidth="1"/>
    <col min="4359" max="4360" width="13.5703125" style="1" customWidth="1"/>
    <col min="4361" max="4361" width="14" style="1" customWidth="1"/>
    <col min="4362" max="4362" width="15" style="1" customWidth="1"/>
    <col min="4363" max="4363" width="29" style="1" customWidth="1"/>
    <col min="4364" max="4611" width="9.140625" style="1"/>
    <col min="4612" max="4612" width="29.42578125" style="1" customWidth="1"/>
    <col min="4613" max="4613" width="21.42578125" style="1" customWidth="1"/>
    <col min="4614" max="4614" width="14" style="1" customWidth="1"/>
    <col min="4615" max="4616" width="13.5703125" style="1" customWidth="1"/>
    <col min="4617" max="4617" width="14" style="1" customWidth="1"/>
    <col min="4618" max="4618" width="15" style="1" customWidth="1"/>
    <col min="4619" max="4619" width="29" style="1" customWidth="1"/>
    <col min="4620" max="4867" width="9.140625" style="1"/>
    <col min="4868" max="4868" width="29.42578125" style="1" customWidth="1"/>
    <col min="4869" max="4869" width="21.42578125" style="1" customWidth="1"/>
    <col min="4870" max="4870" width="14" style="1" customWidth="1"/>
    <col min="4871" max="4872" width="13.5703125" style="1" customWidth="1"/>
    <col min="4873" max="4873" width="14" style="1" customWidth="1"/>
    <col min="4874" max="4874" width="15" style="1" customWidth="1"/>
    <col min="4875" max="4875" width="29" style="1" customWidth="1"/>
    <col min="4876" max="5123" width="9.140625" style="1"/>
    <col min="5124" max="5124" width="29.42578125" style="1" customWidth="1"/>
    <col min="5125" max="5125" width="21.42578125" style="1" customWidth="1"/>
    <col min="5126" max="5126" width="14" style="1" customWidth="1"/>
    <col min="5127" max="5128" width="13.5703125" style="1" customWidth="1"/>
    <col min="5129" max="5129" width="14" style="1" customWidth="1"/>
    <col min="5130" max="5130" width="15" style="1" customWidth="1"/>
    <col min="5131" max="5131" width="29" style="1" customWidth="1"/>
    <col min="5132" max="5379" width="9.140625" style="1"/>
    <col min="5380" max="5380" width="29.42578125" style="1" customWidth="1"/>
    <col min="5381" max="5381" width="21.42578125" style="1" customWidth="1"/>
    <col min="5382" max="5382" width="14" style="1" customWidth="1"/>
    <col min="5383" max="5384" width="13.5703125" style="1" customWidth="1"/>
    <col min="5385" max="5385" width="14" style="1" customWidth="1"/>
    <col min="5386" max="5386" width="15" style="1" customWidth="1"/>
    <col min="5387" max="5387" width="29" style="1" customWidth="1"/>
    <col min="5388" max="5635" width="9.140625" style="1"/>
    <col min="5636" max="5636" width="29.42578125" style="1" customWidth="1"/>
    <col min="5637" max="5637" width="21.42578125" style="1" customWidth="1"/>
    <col min="5638" max="5638" width="14" style="1" customWidth="1"/>
    <col min="5639" max="5640" width="13.5703125" style="1" customWidth="1"/>
    <col min="5641" max="5641" width="14" style="1" customWidth="1"/>
    <col min="5642" max="5642" width="15" style="1" customWidth="1"/>
    <col min="5643" max="5643" width="29" style="1" customWidth="1"/>
    <col min="5644" max="5891" width="9.140625" style="1"/>
    <col min="5892" max="5892" width="29.42578125" style="1" customWidth="1"/>
    <col min="5893" max="5893" width="21.42578125" style="1" customWidth="1"/>
    <col min="5894" max="5894" width="14" style="1" customWidth="1"/>
    <col min="5895" max="5896" width="13.5703125" style="1" customWidth="1"/>
    <col min="5897" max="5897" width="14" style="1" customWidth="1"/>
    <col min="5898" max="5898" width="15" style="1" customWidth="1"/>
    <col min="5899" max="5899" width="29" style="1" customWidth="1"/>
    <col min="5900" max="6147" width="9.140625" style="1"/>
    <col min="6148" max="6148" width="29.42578125" style="1" customWidth="1"/>
    <col min="6149" max="6149" width="21.42578125" style="1" customWidth="1"/>
    <col min="6150" max="6150" width="14" style="1" customWidth="1"/>
    <col min="6151" max="6152" width="13.5703125" style="1" customWidth="1"/>
    <col min="6153" max="6153" width="14" style="1" customWidth="1"/>
    <col min="6154" max="6154" width="15" style="1" customWidth="1"/>
    <col min="6155" max="6155" width="29" style="1" customWidth="1"/>
    <col min="6156" max="6403" width="9.140625" style="1"/>
    <col min="6404" max="6404" width="29.42578125" style="1" customWidth="1"/>
    <col min="6405" max="6405" width="21.42578125" style="1" customWidth="1"/>
    <col min="6406" max="6406" width="14" style="1" customWidth="1"/>
    <col min="6407" max="6408" width="13.5703125" style="1" customWidth="1"/>
    <col min="6409" max="6409" width="14" style="1" customWidth="1"/>
    <col min="6410" max="6410" width="15" style="1" customWidth="1"/>
    <col min="6411" max="6411" width="29" style="1" customWidth="1"/>
    <col min="6412" max="6659" width="9.140625" style="1"/>
    <col min="6660" max="6660" width="29.42578125" style="1" customWidth="1"/>
    <col min="6661" max="6661" width="21.42578125" style="1" customWidth="1"/>
    <col min="6662" max="6662" width="14" style="1" customWidth="1"/>
    <col min="6663" max="6664" width="13.5703125" style="1" customWidth="1"/>
    <col min="6665" max="6665" width="14" style="1" customWidth="1"/>
    <col min="6666" max="6666" width="15" style="1" customWidth="1"/>
    <col min="6667" max="6667" width="29" style="1" customWidth="1"/>
    <col min="6668" max="6915" width="9.140625" style="1"/>
    <col min="6916" max="6916" width="29.42578125" style="1" customWidth="1"/>
    <col min="6917" max="6917" width="21.42578125" style="1" customWidth="1"/>
    <col min="6918" max="6918" width="14" style="1" customWidth="1"/>
    <col min="6919" max="6920" width="13.5703125" style="1" customWidth="1"/>
    <col min="6921" max="6921" width="14" style="1" customWidth="1"/>
    <col min="6922" max="6922" width="15" style="1" customWidth="1"/>
    <col min="6923" max="6923" width="29" style="1" customWidth="1"/>
    <col min="6924" max="7171" width="9.140625" style="1"/>
    <col min="7172" max="7172" width="29.42578125" style="1" customWidth="1"/>
    <col min="7173" max="7173" width="21.42578125" style="1" customWidth="1"/>
    <col min="7174" max="7174" width="14" style="1" customWidth="1"/>
    <col min="7175" max="7176" width="13.5703125" style="1" customWidth="1"/>
    <col min="7177" max="7177" width="14" style="1" customWidth="1"/>
    <col min="7178" max="7178" width="15" style="1" customWidth="1"/>
    <col min="7179" max="7179" width="29" style="1" customWidth="1"/>
    <col min="7180" max="7427" width="9.140625" style="1"/>
    <col min="7428" max="7428" width="29.42578125" style="1" customWidth="1"/>
    <col min="7429" max="7429" width="21.42578125" style="1" customWidth="1"/>
    <col min="7430" max="7430" width="14" style="1" customWidth="1"/>
    <col min="7431" max="7432" width="13.5703125" style="1" customWidth="1"/>
    <col min="7433" max="7433" width="14" style="1" customWidth="1"/>
    <col min="7434" max="7434" width="15" style="1" customWidth="1"/>
    <col min="7435" max="7435" width="29" style="1" customWidth="1"/>
    <col min="7436" max="7683" width="9.140625" style="1"/>
    <col min="7684" max="7684" width="29.42578125" style="1" customWidth="1"/>
    <col min="7685" max="7685" width="21.42578125" style="1" customWidth="1"/>
    <col min="7686" max="7686" width="14" style="1" customWidth="1"/>
    <col min="7687" max="7688" width="13.5703125" style="1" customWidth="1"/>
    <col min="7689" max="7689" width="14" style="1" customWidth="1"/>
    <col min="7690" max="7690" width="15" style="1" customWidth="1"/>
    <col min="7691" max="7691" width="29" style="1" customWidth="1"/>
    <col min="7692" max="7939" width="9.140625" style="1"/>
    <col min="7940" max="7940" width="29.42578125" style="1" customWidth="1"/>
    <col min="7941" max="7941" width="21.42578125" style="1" customWidth="1"/>
    <col min="7942" max="7942" width="14" style="1" customWidth="1"/>
    <col min="7943" max="7944" width="13.5703125" style="1" customWidth="1"/>
    <col min="7945" max="7945" width="14" style="1" customWidth="1"/>
    <col min="7946" max="7946" width="15" style="1" customWidth="1"/>
    <col min="7947" max="7947" width="29" style="1" customWidth="1"/>
    <col min="7948" max="8195" width="9.140625" style="1"/>
    <col min="8196" max="8196" width="29.42578125" style="1" customWidth="1"/>
    <col min="8197" max="8197" width="21.42578125" style="1" customWidth="1"/>
    <col min="8198" max="8198" width="14" style="1" customWidth="1"/>
    <col min="8199" max="8200" width="13.5703125" style="1" customWidth="1"/>
    <col min="8201" max="8201" width="14" style="1" customWidth="1"/>
    <col min="8202" max="8202" width="15" style="1" customWidth="1"/>
    <col min="8203" max="8203" width="29" style="1" customWidth="1"/>
    <col min="8204" max="8451" width="9.140625" style="1"/>
    <col min="8452" max="8452" width="29.42578125" style="1" customWidth="1"/>
    <col min="8453" max="8453" width="21.42578125" style="1" customWidth="1"/>
    <col min="8454" max="8454" width="14" style="1" customWidth="1"/>
    <col min="8455" max="8456" width="13.5703125" style="1" customWidth="1"/>
    <col min="8457" max="8457" width="14" style="1" customWidth="1"/>
    <col min="8458" max="8458" width="15" style="1" customWidth="1"/>
    <col min="8459" max="8459" width="29" style="1" customWidth="1"/>
    <col min="8460" max="8707" width="9.140625" style="1"/>
    <col min="8708" max="8708" width="29.42578125" style="1" customWidth="1"/>
    <col min="8709" max="8709" width="21.42578125" style="1" customWidth="1"/>
    <col min="8710" max="8710" width="14" style="1" customWidth="1"/>
    <col min="8711" max="8712" width="13.5703125" style="1" customWidth="1"/>
    <col min="8713" max="8713" width="14" style="1" customWidth="1"/>
    <col min="8714" max="8714" width="15" style="1" customWidth="1"/>
    <col min="8715" max="8715" width="29" style="1" customWidth="1"/>
    <col min="8716" max="8963" width="9.140625" style="1"/>
    <col min="8964" max="8964" width="29.42578125" style="1" customWidth="1"/>
    <col min="8965" max="8965" width="21.42578125" style="1" customWidth="1"/>
    <col min="8966" max="8966" width="14" style="1" customWidth="1"/>
    <col min="8967" max="8968" width="13.5703125" style="1" customWidth="1"/>
    <col min="8969" max="8969" width="14" style="1" customWidth="1"/>
    <col min="8970" max="8970" width="15" style="1" customWidth="1"/>
    <col min="8971" max="8971" width="29" style="1" customWidth="1"/>
    <col min="8972" max="9219" width="9.140625" style="1"/>
    <col min="9220" max="9220" width="29.42578125" style="1" customWidth="1"/>
    <col min="9221" max="9221" width="21.42578125" style="1" customWidth="1"/>
    <col min="9222" max="9222" width="14" style="1" customWidth="1"/>
    <col min="9223" max="9224" width="13.5703125" style="1" customWidth="1"/>
    <col min="9225" max="9225" width="14" style="1" customWidth="1"/>
    <col min="9226" max="9226" width="15" style="1" customWidth="1"/>
    <col min="9227" max="9227" width="29" style="1" customWidth="1"/>
    <col min="9228" max="9475" width="9.140625" style="1"/>
    <col min="9476" max="9476" width="29.42578125" style="1" customWidth="1"/>
    <col min="9477" max="9477" width="21.42578125" style="1" customWidth="1"/>
    <col min="9478" max="9478" width="14" style="1" customWidth="1"/>
    <col min="9479" max="9480" width="13.5703125" style="1" customWidth="1"/>
    <col min="9481" max="9481" width="14" style="1" customWidth="1"/>
    <col min="9482" max="9482" width="15" style="1" customWidth="1"/>
    <col min="9483" max="9483" width="29" style="1" customWidth="1"/>
    <col min="9484" max="9731" width="9.140625" style="1"/>
    <col min="9732" max="9732" width="29.42578125" style="1" customWidth="1"/>
    <col min="9733" max="9733" width="21.42578125" style="1" customWidth="1"/>
    <col min="9734" max="9734" width="14" style="1" customWidth="1"/>
    <col min="9735" max="9736" width="13.5703125" style="1" customWidth="1"/>
    <col min="9737" max="9737" width="14" style="1" customWidth="1"/>
    <col min="9738" max="9738" width="15" style="1" customWidth="1"/>
    <col min="9739" max="9739" width="29" style="1" customWidth="1"/>
    <col min="9740" max="9987" width="9.140625" style="1"/>
    <col min="9988" max="9988" width="29.42578125" style="1" customWidth="1"/>
    <col min="9989" max="9989" width="21.42578125" style="1" customWidth="1"/>
    <col min="9990" max="9990" width="14" style="1" customWidth="1"/>
    <col min="9991" max="9992" width="13.5703125" style="1" customWidth="1"/>
    <col min="9993" max="9993" width="14" style="1" customWidth="1"/>
    <col min="9994" max="9994" width="15" style="1" customWidth="1"/>
    <col min="9995" max="9995" width="29" style="1" customWidth="1"/>
    <col min="9996" max="10243" width="9.140625" style="1"/>
    <col min="10244" max="10244" width="29.42578125" style="1" customWidth="1"/>
    <col min="10245" max="10245" width="21.42578125" style="1" customWidth="1"/>
    <col min="10246" max="10246" width="14" style="1" customWidth="1"/>
    <col min="10247" max="10248" width="13.5703125" style="1" customWidth="1"/>
    <col min="10249" max="10249" width="14" style="1" customWidth="1"/>
    <col min="10250" max="10250" width="15" style="1" customWidth="1"/>
    <col min="10251" max="10251" width="29" style="1" customWidth="1"/>
    <col min="10252" max="10499" width="9.140625" style="1"/>
    <col min="10500" max="10500" width="29.42578125" style="1" customWidth="1"/>
    <col min="10501" max="10501" width="21.42578125" style="1" customWidth="1"/>
    <col min="10502" max="10502" width="14" style="1" customWidth="1"/>
    <col min="10503" max="10504" width="13.5703125" style="1" customWidth="1"/>
    <col min="10505" max="10505" width="14" style="1" customWidth="1"/>
    <col min="10506" max="10506" width="15" style="1" customWidth="1"/>
    <col min="10507" max="10507" width="29" style="1" customWidth="1"/>
    <col min="10508" max="10755" width="9.140625" style="1"/>
    <col min="10756" max="10756" width="29.42578125" style="1" customWidth="1"/>
    <col min="10757" max="10757" width="21.42578125" style="1" customWidth="1"/>
    <col min="10758" max="10758" width="14" style="1" customWidth="1"/>
    <col min="10759" max="10760" width="13.5703125" style="1" customWidth="1"/>
    <col min="10761" max="10761" width="14" style="1" customWidth="1"/>
    <col min="10762" max="10762" width="15" style="1" customWidth="1"/>
    <col min="10763" max="10763" width="29" style="1" customWidth="1"/>
    <col min="10764" max="11011" width="9.140625" style="1"/>
    <col min="11012" max="11012" width="29.42578125" style="1" customWidth="1"/>
    <col min="11013" max="11013" width="21.42578125" style="1" customWidth="1"/>
    <col min="11014" max="11014" width="14" style="1" customWidth="1"/>
    <col min="11015" max="11016" width="13.5703125" style="1" customWidth="1"/>
    <col min="11017" max="11017" width="14" style="1" customWidth="1"/>
    <col min="11018" max="11018" width="15" style="1" customWidth="1"/>
    <col min="11019" max="11019" width="29" style="1" customWidth="1"/>
    <col min="11020" max="11267" width="9.140625" style="1"/>
    <col min="11268" max="11268" width="29.42578125" style="1" customWidth="1"/>
    <col min="11269" max="11269" width="21.42578125" style="1" customWidth="1"/>
    <col min="11270" max="11270" width="14" style="1" customWidth="1"/>
    <col min="11271" max="11272" width="13.5703125" style="1" customWidth="1"/>
    <col min="11273" max="11273" width="14" style="1" customWidth="1"/>
    <col min="11274" max="11274" width="15" style="1" customWidth="1"/>
    <col min="11275" max="11275" width="29" style="1" customWidth="1"/>
    <col min="11276" max="11523" width="9.140625" style="1"/>
    <col min="11524" max="11524" width="29.42578125" style="1" customWidth="1"/>
    <col min="11525" max="11525" width="21.42578125" style="1" customWidth="1"/>
    <col min="11526" max="11526" width="14" style="1" customWidth="1"/>
    <col min="11527" max="11528" width="13.5703125" style="1" customWidth="1"/>
    <col min="11529" max="11529" width="14" style="1" customWidth="1"/>
    <col min="11530" max="11530" width="15" style="1" customWidth="1"/>
    <col min="11531" max="11531" width="29" style="1" customWidth="1"/>
    <col min="11532" max="11779" width="9.140625" style="1"/>
    <col min="11780" max="11780" width="29.42578125" style="1" customWidth="1"/>
    <col min="11781" max="11781" width="21.42578125" style="1" customWidth="1"/>
    <col min="11782" max="11782" width="14" style="1" customWidth="1"/>
    <col min="11783" max="11784" width="13.5703125" style="1" customWidth="1"/>
    <col min="11785" max="11785" width="14" style="1" customWidth="1"/>
    <col min="11786" max="11786" width="15" style="1" customWidth="1"/>
    <col min="11787" max="11787" width="29" style="1" customWidth="1"/>
    <col min="11788" max="12035" width="9.140625" style="1"/>
    <col min="12036" max="12036" width="29.42578125" style="1" customWidth="1"/>
    <col min="12037" max="12037" width="21.42578125" style="1" customWidth="1"/>
    <col min="12038" max="12038" width="14" style="1" customWidth="1"/>
    <col min="12039" max="12040" width="13.5703125" style="1" customWidth="1"/>
    <col min="12041" max="12041" width="14" style="1" customWidth="1"/>
    <col min="12042" max="12042" width="15" style="1" customWidth="1"/>
    <col min="12043" max="12043" width="29" style="1" customWidth="1"/>
    <col min="12044" max="12291" width="9.140625" style="1"/>
    <col min="12292" max="12292" width="29.42578125" style="1" customWidth="1"/>
    <col min="12293" max="12293" width="21.42578125" style="1" customWidth="1"/>
    <col min="12294" max="12294" width="14" style="1" customWidth="1"/>
    <col min="12295" max="12296" width="13.5703125" style="1" customWidth="1"/>
    <col min="12297" max="12297" width="14" style="1" customWidth="1"/>
    <col min="12298" max="12298" width="15" style="1" customWidth="1"/>
    <col min="12299" max="12299" width="29" style="1" customWidth="1"/>
    <col min="12300" max="12547" width="9.140625" style="1"/>
    <col min="12548" max="12548" width="29.42578125" style="1" customWidth="1"/>
    <col min="12549" max="12549" width="21.42578125" style="1" customWidth="1"/>
    <col min="12550" max="12550" width="14" style="1" customWidth="1"/>
    <col min="12551" max="12552" width="13.5703125" style="1" customWidth="1"/>
    <col min="12553" max="12553" width="14" style="1" customWidth="1"/>
    <col min="12554" max="12554" width="15" style="1" customWidth="1"/>
    <col min="12555" max="12555" width="29" style="1" customWidth="1"/>
    <col min="12556" max="12803" width="9.140625" style="1"/>
    <col min="12804" max="12804" width="29.42578125" style="1" customWidth="1"/>
    <col min="12805" max="12805" width="21.42578125" style="1" customWidth="1"/>
    <col min="12806" max="12806" width="14" style="1" customWidth="1"/>
    <col min="12807" max="12808" width="13.5703125" style="1" customWidth="1"/>
    <col min="12809" max="12809" width="14" style="1" customWidth="1"/>
    <col min="12810" max="12810" width="15" style="1" customWidth="1"/>
    <col min="12811" max="12811" width="29" style="1" customWidth="1"/>
    <col min="12812" max="13059" width="9.140625" style="1"/>
    <col min="13060" max="13060" width="29.42578125" style="1" customWidth="1"/>
    <col min="13061" max="13061" width="21.42578125" style="1" customWidth="1"/>
    <col min="13062" max="13062" width="14" style="1" customWidth="1"/>
    <col min="13063" max="13064" width="13.5703125" style="1" customWidth="1"/>
    <col min="13065" max="13065" width="14" style="1" customWidth="1"/>
    <col min="13066" max="13066" width="15" style="1" customWidth="1"/>
    <col min="13067" max="13067" width="29" style="1" customWidth="1"/>
    <col min="13068" max="13315" width="9.140625" style="1"/>
    <col min="13316" max="13316" width="29.42578125" style="1" customWidth="1"/>
    <col min="13317" max="13317" width="21.42578125" style="1" customWidth="1"/>
    <col min="13318" max="13318" width="14" style="1" customWidth="1"/>
    <col min="13319" max="13320" width="13.5703125" style="1" customWidth="1"/>
    <col min="13321" max="13321" width="14" style="1" customWidth="1"/>
    <col min="13322" max="13322" width="15" style="1" customWidth="1"/>
    <col min="13323" max="13323" width="29" style="1" customWidth="1"/>
    <col min="13324" max="13571" width="9.140625" style="1"/>
    <col min="13572" max="13572" width="29.42578125" style="1" customWidth="1"/>
    <col min="13573" max="13573" width="21.42578125" style="1" customWidth="1"/>
    <col min="13574" max="13574" width="14" style="1" customWidth="1"/>
    <col min="13575" max="13576" width="13.5703125" style="1" customWidth="1"/>
    <col min="13577" max="13577" width="14" style="1" customWidth="1"/>
    <col min="13578" max="13578" width="15" style="1" customWidth="1"/>
    <col min="13579" max="13579" width="29" style="1" customWidth="1"/>
    <col min="13580" max="13827" width="9.140625" style="1"/>
    <col min="13828" max="13828" width="29.42578125" style="1" customWidth="1"/>
    <col min="13829" max="13829" width="21.42578125" style="1" customWidth="1"/>
    <col min="13830" max="13830" width="14" style="1" customWidth="1"/>
    <col min="13831" max="13832" width="13.5703125" style="1" customWidth="1"/>
    <col min="13833" max="13833" width="14" style="1" customWidth="1"/>
    <col min="13834" max="13834" width="15" style="1" customWidth="1"/>
    <col min="13835" max="13835" width="29" style="1" customWidth="1"/>
    <col min="13836" max="14083" width="9.140625" style="1"/>
    <col min="14084" max="14084" width="29.42578125" style="1" customWidth="1"/>
    <col min="14085" max="14085" width="21.42578125" style="1" customWidth="1"/>
    <col min="14086" max="14086" width="14" style="1" customWidth="1"/>
    <col min="14087" max="14088" width="13.5703125" style="1" customWidth="1"/>
    <col min="14089" max="14089" width="14" style="1" customWidth="1"/>
    <col min="14090" max="14090" width="15" style="1" customWidth="1"/>
    <col min="14091" max="14091" width="29" style="1" customWidth="1"/>
    <col min="14092" max="14339" width="9.140625" style="1"/>
    <col min="14340" max="14340" width="29.42578125" style="1" customWidth="1"/>
    <col min="14341" max="14341" width="21.42578125" style="1" customWidth="1"/>
    <col min="14342" max="14342" width="14" style="1" customWidth="1"/>
    <col min="14343" max="14344" width="13.5703125" style="1" customWidth="1"/>
    <col min="14345" max="14345" width="14" style="1" customWidth="1"/>
    <col min="14346" max="14346" width="15" style="1" customWidth="1"/>
    <col min="14347" max="14347" width="29" style="1" customWidth="1"/>
    <col min="14348" max="14595" width="9.140625" style="1"/>
    <col min="14596" max="14596" width="29.42578125" style="1" customWidth="1"/>
    <col min="14597" max="14597" width="21.42578125" style="1" customWidth="1"/>
    <col min="14598" max="14598" width="14" style="1" customWidth="1"/>
    <col min="14599" max="14600" width="13.5703125" style="1" customWidth="1"/>
    <col min="14601" max="14601" width="14" style="1" customWidth="1"/>
    <col min="14602" max="14602" width="15" style="1" customWidth="1"/>
    <col min="14603" max="14603" width="29" style="1" customWidth="1"/>
    <col min="14604" max="14851" width="9.140625" style="1"/>
    <col min="14852" max="14852" width="29.42578125" style="1" customWidth="1"/>
    <col min="14853" max="14853" width="21.42578125" style="1" customWidth="1"/>
    <col min="14854" max="14854" width="14" style="1" customWidth="1"/>
    <col min="14855" max="14856" width="13.5703125" style="1" customWidth="1"/>
    <col min="14857" max="14857" width="14" style="1" customWidth="1"/>
    <col min="14858" max="14858" width="15" style="1" customWidth="1"/>
    <col min="14859" max="14859" width="29" style="1" customWidth="1"/>
    <col min="14860" max="15107" width="9.140625" style="1"/>
    <col min="15108" max="15108" width="29.42578125" style="1" customWidth="1"/>
    <col min="15109" max="15109" width="21.42578125" style="1" customWidth="1"/>
    <col min="15110" max="15110" width="14" style="1" customWidth="1"/>
    <col min="15111" max="15112" width="13.5703125" style="1" customWidth="1"/>
    <col min="15113" max="15113" width="14" style="1" customWidth="1"/>
    <col min="15114" max="15114" width="15" style="1" customWidth="1"/>
    <col min="15115" max="15115" width="29" style="1" customWidth="1"/>
    <col min="15116" max="15363" width="9.140625" style="1"/>
    <col min="15364" max="15364" width="29.42578125" style="1" customWidth="1"/>
    <col min="15365" max="15365" width="21.42578125" style="1" customWidth="1"/>
    <col min="15366" max="15366" width="14" style="1" customWidth="1"/>
    <col min="15367" max="15368" width="13.5703125" style="1" customWidth="1"/>
    <col min="15369" max="15369" width="14" style="1" customWidth="1"/>
    <col min="15370" max="15370" width="15" style="1" customWidth="1"/>
    <col min="15371" max="15371" width="29" style="1" customWidth="1"/>
    <col min="15372" max="15619" width="9.140625" style="1"/>
    <col min="15620" max="15620" width="29.42578125" style="1" customWidth="1"/>
    <col min="15621" max="15621" width="21.42578125" style="1" customWidth="1"/>
    <col min="15622" max="15622" width="14" style="1" customWidth="1"/>
    <col min="15623" max="15624" width="13.5703125" style="1" customWidth="1"/>
    <col min="15625" max="15625" width="14" style="1" customWidth="1"/>
    <col min="15626" max="15626" width="15" style="1" customWidth="1"/>
    <col min="15627" max="15627" width="29" style="1" customWidth="1"/>
    <col min="15628" max="15875" width="9.140625" style="1"/>
    <col min="15876" max="15876" width="29.42578125" style="1" customWidth="1"/>
    <col min="15877" max="15877" width="21.42578125" style="1" customWidth="1"/>
    <col min="15878" max="15878" width="14" style="1" customWidth="1"/>
    <col min="15879" max="15880" width="13.5703125" style="1" customWidth="1"/>
    <col min="15881" max="15881" width="14" style="1" customWidth="1"/>
    <col min="15882" max="15882" width="15" style="1" customWidth="1"/>
    <col min="15883" max="15883" width="29" style="1" customWidth="1"/>
    <col min="15884" max="16131" width="9.140625" style="1"/>
    <col min="16132" max="16132" width="29.42578125" style="1" customWidth="1"/>
    <col min="16133" max="16133" width="21.42578125" style="1" customWidth="1"/>
    <col min="16134" max="16134" width="14" style="1" customWidth="1"/>
    <col min="16135" max="16136" width="13.5703125" style="1" customWidth="1"/>
    <col min="16137" max="16137" width="14" style="1" customWidth="1"/>
    <col min="16138" max="16138" width="15" style="1" customWidth="1"/>
    <col min="16139" max="16139" width="29" style="1" customWidth="1"/>
    <col min="16140" max="16384" width="9.140625" style="1"/>
  </cols>
  <sheetData>
    <row r="1" spans="1:18" ht="18.75" customHeight="1" x14ac:dyDescent="0.25">
      <c r="H1" s="21"/>
      <c r="I1" s="21"/>
      <c r="J1" s="357" t="s">
        <v>199</v>
      </c>
      <c r="K1" s="357"/>
    </row>
    <row r="2" spans="1:18" ht="68.25" customHeight="1" x14ac:dyDescent="0.25">
      <c r="H2" s="43"/>
      <c r="I2" s="43"/>
      <c r="J2" s="358" t="s">
        <v>0</v>
      </c>
      <c r="K2" s="358"/>
    </row>
    <row r="3" spans="1:18" x14ac:dyDescent="0.25">
      <c r="K3" s="2"/>
    </row>
    <row r="4" spans="1:18" x14ac:dyDescent="0.25">
      <c r="A4" s="362" t="s">
        <v>67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</row>
    <row r="5" spans="1:18" x14ac:dyDescent="0.25">
      <c r="A5" s="363" t="s">
        <v>20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</row>
    <row r="6" spans="1:18" x14ac:dyDescent="0.25">
      <c r="C6" s="12"/>
    </row>
    <row r="7" spans="1:18" ht="74.25" customHeight="1" x14ac:dyDescent="0.25">
      <c r="A7" s="364" t="s">
        <v>3</v>
      </c>
      <c r="B7" s="364" t="s">
        <v>68</v>
      </c>
      <c r="C7" s="364" t="s">
        <v>69</v>
      </c>
      <c r="D7" s="305" t="s">
        <v>228</v>
      </c>
      <c r="E7" s="306"/>
      <c r="F7" s="306"/>
      <c r="G7" s="306"/>
      <c r="H7" s="306"/>
      <c r="I7" s="306"/>
      <c r="J7" s="313"/>
      <c r="K7" s="364" t="s">
        <v>70</v>
      </c>
      <c r="L7" s="6"/>
      <c r="M7" s="6"/>
      <c r="N7" s="6"/>
      <c r="O7" s="6"/>
      <c r="P7" s="6"/>
      <c r="Q7" s="6"/>
      <c r="R7" s="6"/>
    </row>
    <row r="8" spans="1:18" ht="93.75" customHeight="1" x14ac:dyDescent="0.25">
      <c r="A8" s="364"/>
      <c r="B8" s="364"/>
      <c r="C8" s="364"/>
      <c r="D8" s="203" t="s">
        <v>279</v>
      </c>
      <c r="E8" s="202" t="s">
        <v>285</v>
      </c>
      <c r="F8" s="202" t="s">
        <v>284</v>
      </c>
      <c r="G8" s="202" t="s">
        <v>283</v>
      </c>
      <c r="H8" s="202" t="s">
        <v>282</v>
      </c>
      <c r="I8" s="202" t="s">
        <v>281</v>
      </c>
      <c r="J8" s="202" t="s">
        <v>280</v>
      </c>
      <c r="K8" s="364"/>
      <c r="L8" s="6"/>
      <c r="M8" s="6"/>
      <c r="N8" s="6"/>
      <c r="O8" s="6"/>
      <c r="P8" s="6"/>
      <c r="Q8" s="6"/>
      <c r="R8" s="6"/>
    </row>
    <row r="9" spans="1:18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13</v>
      </c>
      <c r="L9" s="6"/>
      <c r="M9" s="6"/>
      <c r="N9" s="6"/>
      <c r="O9" s="6"/>
      <c r="P9" s="6"/>
      <c r="Q9" s="6"/>
      <c r="R9" s="6"/>
    </row>
    <row r="10" spans="1:18" x14ac:dyDescent="0.25">
      <c r="A10" s="359" t="s">
        <v>72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1"/>
      <c r="L10" s="6"/>
      <c r="M10" s="6"/>
      <c r="N10" s="6"/>
      <c r="O10" s="6"/>
      <c r="P10" s="6"/>
      <c r="Q10" s="6"/>
      <c r="R10" s="6"/>
    </row>
    <row r="11" spans="1:18" ht="20.25" customHeight="1" x14ac:dyDescent="0.25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6"/>
      <c r="O11" s="6"/>
      <c r="P11" s="6"/>
      <c r="Q11" s="6"/>
      <c r="R11" s="6"/>
    </row>
    <row r="12" spans="1:18" x14ac:dyDescent="0.2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6"/>
      <c r="O12" s="6"/>
      <c r="P12" s="6"/>
      <c r="Q12" s="6"/>
      <c r="R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6.5" customHeight="1" x14ac:dyDescent="0.25">
      <c r="A14" s="316" t="s">
        <v>73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6"/>
      <c r="M14" s="6"/>
      <c r="N14" s="6"/>
      <c r="O14" s="6"/>
      <c r="P14" s="6"/>
      <c r="Q14" s="6"/>
      <c r="R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</sheetData>
  <mergeCells count="11">
    <mergeCell ref="J1:K1"/>
    <mergeCell ref="J2:K2"/>
    <mergeCell ref="A10:K10"/>
    <mergeCell ref="A14:K14"/>
    <mergeCell ref="A4:K4"/>
    <mergeCell ref="A5:K5"/>
    <mergeCell ref="A7:A8"/>
    <mergeCell ref="B7:B8"/>
    <mergeCell ref="C7:C8"/>
    <mergeCell ref="K7:K8"/>
    <mergeCell ref="D7:J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28" sqref="C28"/>
    </sheetView>
  </sheetViews>
  <sheetFormatPr defaultRowHeight="15.75" x14ac:dyDescent="0.25"/>
  <cols>
    <col min="1" max="1" width="4.140625" style="22" customWidth="1"/>
    <col min="2" max="2" width="45.42578125" style="22" customWidth="1"/>
    <col min="3" max="3" width="29.7109375" style="22" customWidth="1"/>
    <col min="4" max="4" width="19.5703125" style="22" customWidth="1"/>
    <col min="5" max="5" width="18.42578125" style="22" customWidth="1"/>
    <col min="6" max="256" width="9.140625" style="22"/>
    <col min="257" max="257" width="4.140625" style="22" customWidth="1"/>
    <col min="258" max="258" width="45.42578125" style="22" customWidth="1"/>
    <col min="259" max="259" width="29.7109375" style="22" customWidth="1"/>
    <col min="260" max="260" width="19.5703125" style="22" customWidth="1"/>
    <col min="261" max="261" width="18.42578125" style="22" customWidth="1"/>
    <col min="262" max="512" width="9.140625" style="22"/>
    <col min="513" max="513" width="4.140625" style="22" customWidth="1"/>
    <col min="514" max="514" width="45.42578125" style="22" customWidth="1"/>
    <col min="515" max="515" width="29.7109375" style="22" customWidth="1"/>
    <col min="516" max="516" width="19.5703125" style="22" customWidth="1"/>
    <col min="517" max="517" width="18.42578125" style="22" customWidth="1"/>
    <col min="518" max="768" width="9.140625" style="22"/>
    <col min="769" max="769" width="4.140625" style="22" customWidth="1"/>
    <col min="770" max="770" width="45.42578125" style="22" customWidth="1"/>
    <col min="771" max="771" width="29.7109375" style="22" customWidth="1"/>
    <col min="772" max="772" width="19.5703125" style="22" customWidth="1"/>
    <col min="773" max="773" width="18.42578125" style="22" customWidth="1"/>
    <col min="774" max="1024" width="9.140625" style="22"/>
    <col min="1025" max="1025" width="4.140625" style="22" customWidth="1"/>
    <col min="1026" max="1026" width="45.42578125" style="22" customWidth="1"/>
    <col min="1027" max="1027" width="29.7109375" style="22" customWidth="1"/>
    <col min="1028" max="1028" width="19.5703125" style="22" customWidth="1"/>
    <col min="1029" max="1029" width="18.42578125" style="22" customWidth="1"/>
    <col min="1030" max="1280" width="9.140625" style="22"/>
    <col min="1281" max="1281" width="4.140625" style="22" customWidth="1"/>
    <col min="1282" max="1282" width="45.42578125" style="22" customWidth="1"/>
    <col min="1283" max="1283" width="29.7109375" style="22" customWidth="1"/>
    <col min="1284" max="1284" width="19.5703125" style="22" customWidth="1"/>
    <col min="1285" max="1285" width="18.42578125" style="22" customWidth="1"/>
    <col min="1286" max="1536" width="9.140625" style="22"/>
    <col min="1537" max="1537" width="4.140625" style="22" customWidth="1"/>
    <col min="1538" max="1538" width="45.42578125" style="22" customWidth="1"/>
    <col min="1539" max="1539" width="29.7109375" style="22" customWidth="1"/>
    <col min="1540" max="1540" width="19.5703125" style="22" customWidth="1"/>
    <col min="1541" max="1541" width="18.42578125" style="22" customWidth="1"/>
    <col min="1542" max="1792" width="9.140625" style="22"/>
    <col min="1793" max="1793" width="4.140625" style="22" customWidth="1"/>
    <col min="1794" max="1794" width="45.42578125" style="22" customWidth="1"/>
    <col min="1795" max="1795" width="29.7109375" style="22" customWidth="1"/>
    <col min="1796" max="1796" width="19.5703125" style="22" customWidth="1"/>
    <col min="1797" max="1797" width="18.42578125" style="22" customWidth="1"/>
    <col min="1798" max="2048" width="9.140625" style="22"/>
    <col min="2049" max="2049" width="4.140625" style="22" customWidth="1"/>
    <col min="2050" max="2050" width="45.42578125" style="22" customWidth="1"/>
    <col min="2051" max="2051" width="29.7109375" style="22" customWidth="1"/>
    <col min="2052" max="2052" width="19.5703125" style="22" customWidth="1"/>
    <col min="2053" max="2053" width="18.42578125" style="22" customWidth="1"/>
    <col min="2054" max="2304" width="9.140625" style="22"/>
    <col min="2305" max="2305" width="4.140625" style="22" customWidth="1"/>
    <col min="2306" max="2306" width="45.42578125" style="22" customWidth="1"/>
    <col min="2307" max="2307" width="29.7109375" style="22" customWidth="1"/>
    <col min="2308" max="2308" width="19.5703125" style="22" customWidth="1"/>
    <col min="2309" max="2309" width="18.42578125" style="22" customWidth="1"/>
    <col min="2310" max="2560" width="9.140625" style="22"/>
    <col min="2561" max="2561" width="4.140625" style="22" customWidth="1"/>
    <col min="2562" max="2562" width="45.42578125" style="22" customWidth="1"/>
    <col min="2563" max="2563" width="29.7109375" style="22" customWidth="1"/>
    <col min="2564" max="2564" width="19.5703125" style="22" customWidth="1"/>
    <col min="2565" max="2565" width="18.42578125" style="22" customWidth="1"/>
    <col min="2566" max="2816" width="9.140625" style="22"/>
    <col min="2817" max="2817" width="4.140625" style="22" customWidth="1"/>
    <col min="2818" max="2818" width="45.42578125" style="22" customWidth="1"/>
    <col min="2819" max="2819" width="29.7109375" style="22" customWidth="1"/>
    <col min="2820" max="2820" width="19.5703125" style="22" customWidth="1"/>
    <col min="2821" max="2821" width="18.42578125" style="22" customWidth="1"/>
    <col min="2822" max="3072" width="9.140625" style="22"/>
    <col min="3073" max="3073" width="4.140625" style="22" customWidth="1"/>
    <col min="3074" max="3074" width="45.42578125" style="22" customWidth="1"/>
    <col min="3075" max="3075" width="29.7109375" style="22" customWidth="1"/>
    <col min="3076" max="3076" width="19.5703125" style="22" customWidth="1"/>
    <col min="3077" max="3077" width="18.42578125" style="22" customWidth="1"/>
    <col min="3078" max="3328" width="9.140625" style="22"/>
    <col min="3329" max="3329" width="4.140625" style="22" customWidth="1"/>
    <col min="3330" max="3330" width="45.42578125" style="22" customWidth="1"/>
    <col min="3331" max="3331" width="29.7109375" style="22" customWidth="1"/>
    <col min="3332" max="3332" width="19.5703125" style="22" customWidth="1"/>
    <col min="3333" max="3333" width="18.42578125" style="22" customWidth="1"/>
    <col min="3334" max="3584" width="9.140625" style="22"/>
    <col min="3585" max="3585" width="4.140625" style="22" customWidth="1"/>
    <col min="3586" max="3586" width="45.42578125" style="22" customWidth="1"/>
    <col min="3587" max="3587" width="29.7109375" style="22" customWidth="1"/>
    <col min="3588" max="3588" width="19.5703125" style="22" customWidth="1"/>
    <col min="3589" max="3589" width="18.42578125" style="22" customWidth="1"/>
    <col min="3590" max="3840" width="9.140625" style="22"/>
    <col min="3841" max="3841" width="4.140625" style="22" customWidth="1"/>
    <col min="3842" max="3842" width="45.42578125" style="22" customWidth="1"/>
    <col min="3843" max="3843" width="29.7109375" style="22" customWidth="1"/>
    <col min="3844" max="3844" width="19.5703125" style="22" customWidth="1"/>
    <col min="3845" max="3845" width="18.42578125" style="22" customWidth="1"/>
    <col min="3846" max="4096" width="9.140625" style="22"/>
    <col min="4097" max="4097" width="4.140625" style="22" customWidth="1"/>
    <col min="4098" max="4098" width="45.42578125" style="22" customWidth="1"/>
    <col min="4099" max="4099" width="29.7109375" style="22" customWidth="1"/>
    <col min="4100" max="4100" width="19.5703125" style="22" customWidth="1"/>
    <col min="4101" max="4101" width="18.42578125" style="22" customWidth="1"/>
    <col min="4102" max="4352" width="9.140625" style="22"/>
    <col min="4353" max="4353" width="4.140625" style="22" customWidth="1"/>
    <col min="4354" max="4354" width="45.42578125" style="22" customWidth="1"/>
    <col min="4355" max="4355" width="29.7109375" style="22" customWidth="1"/>
    <col min="4356" max="4356" width="19.5703125" style="22" customWidth="1"/>
    <col min="4357" max="4357" width="18.42578125" style="22" customWidth="1"/>
    <col min="4358" max="4608" width="9.140625" style="22"/>
    <col min="4609" max="4609" width="4.140625" style="22" customWidth="1"/>
    <col min="4610" max="4610" width="45.42578125" style="22" customWidth="1"/>
    <col min="4611" max="4611" width="29.7109375" style="22" customWidth="1"/>
    <col min="4612" max="4612" width="19.5703125" style="22" customWidth="1"/>
    <col min="4613" max="4613" width="18.42578125" style="22" customWidth="1"/>
    <col min="4614" max="4864" width="9.140625" style="22"/>
    <col min="4865" max="4865" width="4.140625" style="22" customWidth="1"/>
    <col min="4866" max="4866" width="45.42578125" style="22" customWidth="1"/>
    <col min="4867" max="4867" width="29.7109375" style="22" customWidth="1"/>
    <col min="4868" max="4868" width="19.5703125" style="22" customWidth="1"/>
    <col min="4869" max="4869" width="18.42578125" style="22" customWidth="1"/>
    <col min="4870" max="5120" width="9.140625" style="22"/>
    <col min="5121" max="5121" width="4.140625" style="22" customWidth="1"/>
    <col min="5122" max="5122" width="45.42578125" style="22" customWidth="1"/>
    <col min="5123" max="5123" width="29.7109375" style="22" customWidth="1"/>
    <col min="5124" max="5124" width="19.5703125" style="22" customWidth="1"/>
    <col min="5125" max="5125" width="18.42578125" style="22" customWidth="1"/>
    <col min="5126" max="5376" width="9.140625" style="22"/>
    <col min="5377" max="5377" width="4.140625" style="22" customWidth="1"/>
    <col min="5378" max="5378" width="45.42578125" style="22" customWidth="1"/>
    <col min="5379" max="5379" width="29.7109375" style="22" customWidth="1"/>
    <col min="5380" max="5380" width="19.5703125" style="22" customWidth="1"/>
    <col min="5381" max="5381" width="18.42578125" style="22" customWidth="1"/>
    <col min="5382" max="5632" width="9.140625" style="22"/>
    <col min="5633" max="5633" width="4.140625" style="22" customWidth="1"/>
    <col min="5634" max="5634" width="45.42578125" style="22" customWidth="1"/>
    <col min="5635" max="5635" width="29.7109375" style="22" customWidth="1"/>
    <col min="5636" max="5636" width="19.5703125" style="22" customWidth="1"/>
    <col min="5637" max="5637" width="18.42578125" style="22" customWidth="1"/>
    <col min="5638" max="5888" width="9.140625" style="22"/>
    <col min="5889" max="5889" width="4.140625" style="22" customWidth="1"/>
    <col min="5890" max="5890" width="45.42578125" style="22" customWidth="1"/>
    <col min="5891" max="5891" width="29.7109375" style="22" customWidth="1"/>
    <col min="5892" max="5892" width="19.5703125" style="22" customWidth="1"/>
    <col min="5893" max="5893" width="18.42578125" style="22" customWidth="1"/>
    <col min="5894" max="6144" width="9.140625" style="22"/>
    <col min="6145" max="6145" width="4.140625" style="22" customWidth="1"/>
    <col min="6146" max="6146" width="45.42578125" style="22" customWidth="1"/>
    <col min="6147" max="6147" width="29.7109375" style="22" customWidth="1"/>
    <col min="6148" max="6148" width="19.5703125" style="22" customWidth="1"/>
    <col min="6149" max="6149" width="18.42578125" style="22" customWidth="1"/>
    <col min="6150" max="6400" width="9.140625" style="22"/>
    <col min="6401" max="6401" width="4.140625" style="22" customWidth="1"/>
    <col min="6402" max="6402" width="45.42578125" style="22" customWidth="1"/>
    <col min="6403" max="6403" width="29.7109375" style="22" customWidth="1"/>
    <col min="6404" max="6404" width="19.5703125" style="22" customWidth="1"/>
    <col min="6405" max="6405" width="18.42578125" style="22" customWidth="1"/>
    <col min="6406" max="6656" width="9.140625" style="22"/>
    <col min="6657" max="6657" width="4.140625" style="22" customWidth="1"/>
    <col min="6658" max="6658" width="45.42578125" style="22" customWidth="1"/>
    <col min="6659" max="6659" width="29.7109375" style="22" customWidth="1"/>
    <col min="6660" max="6660" width="19.5703125" style="22" customWidth="1"/>
    <col min="6661" max="6661" width="18.42578125" style="22" customWidth="1"/>
    <col min="6662" max="6912" width="9.140625" style="22"/>
    <col min="6913" max="6913" width="4.140625" style="22" customWidth="1"/>
    <col min="6914" max="6914" width="45.42578125" style="22" customWidth="1"/>
    <col min="6915" max="6915" width="29.7109375" style="22" customWidth="1"/>
    <col min="6916" max="6916" width="19.5703125" style="22" customWidth="1"/>
    <col min="6917" max="6917" width="18.42578125" style="22" customWidth="1"/>
    <col min="6918" max="7168" width="9.140625" style="22"/>
    <col min="7169" max="7169" width="4.140625" style="22" customWidth="1"/>
    <col min="7170" max="7170" width="45.42578125" style="22" customWidth="1"/>
    <col min="7171" max="7171" width="29.7109375" style="22" customWidth="1"/>
    <col min="7172" max="7172" width="19.5703125" style="22" customWidth="1"/>
    <col min="7173" max="7173" width="18.42578125" style="22" customWidth="1"/>
    <col min="7174" max="7424" width="9.140625" style="22"/>
    <col min="7425" max="7425" width="4.140625" style="22" customWidth="1"/>
    <col min="7426" max="7426" width="45.42578125" style="22" customWidth="1"/>
    <col min="7427" max="7427" width="29.7109375" style="22" customWidth="1"/>
    <col min="7428" max="7428" width="19.5703125" style="22" customWidth="1"/>
    <col min="7429" max="7429" width="18.42578125" style="22" customWidth="1"/>
    <col min="7430" max="7680" width="9.140625" style="22"/>
    <col min="7681" max="7681" width="4.140625" style="22" customWidth="1"/>
    <col min="7682" max="7682" width="45.42578125" style="22" customWidth="1"/>
    <col min="7683" max="7683" width="29.7109375" style="22" customWidth="1"/>
    <col min="7684" max="7684" width="19.5703125" style="22" customWidth="1"/>
    <col min="7685" max="7685" width="18.42578125" style="22" customWidth="1"/>
    <col min="7686" max="7936" width="9.140625" style="22"/>
    <col min="7937" max="7937" width="4.140625" style="22" customWidth="1"/>
    <col min="7938" max="7938" width="45.42578125" style="22" customWidth="1"/>
    <col min="7939" max="7939" width="29.7109375" style="22" customWidth="1"/>
    <col min="7940" max="7940" width="19.5703125" style="22" customWidth="1"/>
    <col min="7941" max="7941" width="18.42578125" style="22" customWidth="1"/>
    <col min="7942" max="8192" width="9.140625" style="22"/>
    <col min="8193" max="8193" width="4.140625" style="22" customWidth="1"/>
    <col min="8194" max="8194" width="45.42578125" style="22" customWidth="1"/>
    <col min="8195" max="8195" width="29.7109375" style="22" customWidth="1"/>
    <col min="8196" max="8196" width="19.5703125" style="22" customWidth="1"/>
    <col min="8197" max="8197" width="18.42578125" style="22" customWidth="1"/>
    <col min="8198" max="8448" width="9.140625" style="22"/>
    <col min="8449" max="8449" width="4.140625" style="22" customWidth="1"/>
    <col min="8450" max="8450" width="45.42578125" style="22" customWidth="1"/>
    <col min="8451" max="8451" width="29.7109375" style="22" customWidth="1"/>
    <col min="8452" max="8452" width="19.5703125" style="22" customWidth="1"/>
    <col min="8453" max="8453" width="18.42578125" style="22" customWidth="1"/>
    <col min="8454" max="8704" width="9.140625" style="22"/>
    <col min="8705" max="8705" width="4.140625" style="22" customWidth="1"/>
    <col min="8706" max="8706" width="45.42578125" style="22" customWidth="1"/>
    <col min="8707" max="8707" width="29.7109375" style="22" customWidth="1"/>
    <col min="8708" max="8708" width="19.5703125" style="22" customWidth="1"/>
    <col min="8709" max="8709" width="18.42578125" style="22" customWidth="1"/>
    <col min="8710" max="8960" width="9.140625" style="22"/>
    <col min="8961" max="8961" width="4.140625" style="22" customWidth="1"/>
    <col min="8962" max="8962" width="45.42578125" style="22" customWidth="1"/>
    <col min="8963" max="8963" width="29.7109375" style="22" customWidth="1"/>
    <col min="8964" max="8964" width="19.5703125" style="22" customWidth="1"/>
    <col min="8965" max="8965" width="18.42578125" style="22" customWidth="1"/>
    <col min="8966" max="9216" width="9.140625" style="22"/>
    <col min="9217" max="9217" width="4.140625" style="22" customWidth="1"/>
    <col min="9218" max="9218" width="45.42578125" style="22" customWidth="1"/>
    <col min="9219" max="9219" width="29.7109375" style="22" customWidth="1"/>
    <col min="9220" max="9220" width="19.5703125" style="22" customWidth="1"/>
    <col min="9221" max="9221" width="18.42578125" style="22" customWidth="1"/>
    <col min="9222" max="9472" width="9.140625" style="22"/>
    <col min="9473" max="9473" width="4.140625" style="22" customWidth="1"/>
    <col min="9474" max="9474" width="45.42578125" style="22" customWidth="1"/>
    <col min="9475" max="9475" width="29.7109375" style="22" customWidth="1"/>
    <col min="9476" max="9476" width="19.5703125" style="22" customWidth="1"/>
    <col min="9477" max="9477" width="18.42578125" style="22" customWidth="1"/>
    <col min="9478" max="9728" width="9.140625" style="22"/>
    <col min="9729" max="9729" width="4.140625" style="22" customWidth="1"/>
    <col min="9730" max="9730" width="45.42578125" style="22" customWidth="1"/>
    <col min="9731" max="9731" width="29.7109375" style="22" customWidth="1"/>
    <col min="9732" max="9732" width="19.5703125" style="22" customWidth="1"/>
    <col min="9733" max="9733" width="18.42578125" style="22" customWidth="1"/>
    <col min="9734" max="9984" width="9.140625" style="22"/>
    <col min="9985" max="9985" width="4.140625" style="22" customWidth="1"/>
    <col min="9986" max="9986" width="45.42578125" style="22" customWidth="1"/>
    <col min="9987" max="9987" width="29.7109375" style="22" customWidth="1"/>
    <col min="9988" max="9988" width="19.5703125" style="22" customWidth="1"/>
    <col min="9989" max="9989" width="18.42578125" style="22" customWidth="1"/>
    <col min="9990" max="10240" width="9.140625" style="22"/>
    <col min="10241" max="10241" width="4.140625" style="22" customWidth="1"/>
    <col min="10242" max="10242" width="45.42578125" style="22" customWidth="1"/>
    <col min="10243" max="10243" width="29.7109375" style="22" customWidth="1"/>
    <col min="10244" max="10244" width="19.5703125" style="22" customWidth="1"/>
    <col min="10245" max="10245" width="18.42578125" style="22" customWidth="1"/>
    <col min="10246" max="10496" width="9.140625" style="22"/>
    <col min="10497" max="10497" width="4.140625" style="22" customWidth="1"/>
    <col min="10498" max="10498" width="45.42578125" style="22" customWidth="1"/>
    <col min="10499" max="10499" width="29.7109375" style="22" customWidth="1"/>
    <col min="10500" max="10500" width="19.5703125" style="22" customWidth="1"/>
    <col min="10501" max="10501" width="18.42578125" style="22" customWidth="1"/>
    <col min="10502" max="10752" width="9.140625" style="22"/>
    <col min="10753" max="10753" width="4.140625" style="22" customWidth="1"/>
    <col min="10754" max="10754" width="45.42578125" style="22" customWidth="1"/>
    <col min="10755" max="10755" width="29.7109375" style="22" customWidth="1"/>
    <col min="10756" max="10756" width="19.5703125" style="22" customWidth="1"/>
    <col min="10757" max="10757" width="18.42578125" style="22" customWidth="1"/>
    <col min="10758" max="11008" width="9.140625" style="22"/>
    <col min="11009" max="11009" width="4.140625" style="22" customWidth="1"/>
    <col min="11010" max="11010" width="45.42578125" style="22" customWidth="1"/>
    <col min="11011" max="11011" width="29.7109375" style="22" customWidth="1"/>
    <col min="11012" max="11012" width="19.5703125" style="22" customWidth="1"/>
    <col min="11013" max="11013" width="18.42578125" style="22" customWidth="1"/>
    <col min="11014" max="11264" width="9.140625" style="22"/>
    <col min="11265" max="11265" width="4.140625" style="22" customWidth="1"/>
    <col min="11266" max="11266" width="45.42578125" style="22" customWidth="1"/>
    <col min="11267" max="11267" width="29.7109375" style="22" customWidth="1"/>
    <col min="11268" max="11268" width="19.5703125" style="22" customWidth="1"/>
    <col min="11269" max="11269" width="18.42578125" style="22" customWidth="1"/>
    <col min="11270" max="11520" width="9.140625" style="22"/>
    <col min="11521" max="11521" width="4.140625" style="22" customWidth="1"/>
    <col min="11522" max="11522" width="45.42578125" style="22" customWidth="1"/>
    <col min="11523" max="11523" width="29.7109375" style="22" customWidth="1"/>
    <col min="11524" max="11524" width="19.5703125" style="22" customWidth="1"/>
    <col min="11525" max="11525" width="18.42578125" style="22" customWidth="1"/>
    <col min="11526" max="11776" width="9.140625" style="22"/>
    <col min="11777" max="11777" width="4.140625" style="22" customWidth="1"/>
    <col min="11778" max="11778" width="45.42578125" style="22" customWidth="1"/>
    <col min="11779" max="11779" width="29.7109375" style="22" customWidth="1"/>
    <col min="11780" max="11780" width="19.5703125" style="22" customWidth="1"/>
    <col min="11781" max="11781" width="18.42578125" style="22" customWidth="1"/>
    <col min="11782" max="12032" width="9.140625" style="22"/>
    <col min="12033" max="12033" width="4.140625" style="22" customWidth="1"/>
    <col min="12034" max="12034" width="45.42578125" style="22" customWidth="1"/>
    <col min="12035" max="12035" width="29.7109375" style="22" customWidth="1"/>
    <col min="12036" max="12036" width="19.5703125" style="22" customWidth="1"/>
    <col min="12037" max="12037" width="18.42578125" style="22" customWidth="1"/>
    <col min="12038" max="12288" width="9.140625" style="22"/>
    <col min="12289" max="12289" width="4.140625" style="22" customWidth="1"/>
    <col min="12290" max="12290" width="45.42578125" style="22" customWidth="1"/>
    <col min="12291" max="12291" width="29.7109375" style="22" customWidth="1"/>
    <col min="12292" max="12292" width="19.5703125" style="22" customWidth="1"/>
    <col min="12293" max="12293" width="18.42578125" style="22" customWidth="1"/>
    <col min="12294" max="12544" width="9.140625" style="22"/>
    <col min="12545" max="12545" width="4.140625" style="22" customWidth="1"/>
    <col min="12546" max="12546" width="45.42578125" style="22" customWidth="1"/>
    <col min="12547" max="12547" width="29.7109375" style="22" customWidth="1"/>
    <col min="12548" max="12548" width="19.5703125" style="22" customWidth="1"/>
    <col min="12549" max="12549" width="18.42578125" style="22" customWidth="1"/>
    <col min="12550" max="12800" width="9.140625" style="22"/>
    <col min="12801" max="12801" width="4.140625" style="22" customWidth="1"/>
    <col min="12802" max="12802" width="45.42578125" style="22" customWidth="1"/>
    <col min="12803" max="12803" width="29.7109375" style="22" customWidth="1"/>
    <col min="12804" max="12804" width="19.5703125" style="22" customWidth="1"/>
    <col min="12805" max="12805" width="18.42578125" style="22" customWidth="1"/>
    <col min="12806" max="13056" width="9.140625" style="22"/>
    <col min="13057" max="13057" width="4.140625" style="22" customWidth="1"/>
    <col min="13058" max="13058" width="45.42578125" style="22" customWidth="1"/>
    <col min="13059" max="13059" width="29.7109375" style="22" customWidth="1"/>
    <col min="13060" max="13060" width="19.5703125" style="22" customWidth="1"/>
    <col min="13061" max="13061" width="18.42578125" style="22" customWidth="1"/>
    <col min="13062" max="13312" width="9.140625" style="22"/>
    <col min="13313" max="13313" width="4.140625" style="22" customWidth="1"/>
    <col min="13314" max="13314" width="45.42578125" style="22" customWidth="1"/>
    <col min="13315" max="13315" width="29.7109375" style="22" customWidth="1"/>
    <col min="13316" max="13316" width="19.5703125" style="22" customWidth="1"/>
    <col min="13317" max="13317" width="18.42578125" style="22" customWidth="1"/>
    <col min="13318" max="13568" width="9.140625" style="22"/>
    <col min="13569" max="13569" width="4.140625" style="22" customWidth="1"/>
    <col min="13570" max="13570" width="45.42578125" style="22" customWidth="1"/>
    <col min="13571" max="13571" width="29.7109375" style="22" customWidth="1"/>
    <col min="13572" max="13572" width="19.5703125" style="22" customWidth="1"/>
    <col min="13573" max="13573" width="18.42578125" style="22" customWidth="1"/>
    <col min="13574" max="13824" width="9.140625" style="22"/>
    <col min="13825" max="13825" width="4.140625" style="22" customWidth="1"/>
    <col min="13826" max="13826" width="45.42578125" style="22" customWidth="1"/>
    <col min="13827" max="13827" width="29.7109375" style="22" customWidth="1"/>
    <col min="13828" max="13828" width="19.5703125" style="22" customWidth="1"/>
    <col min="13829" max="13829" width="18.42578125" style="22" customWidth="1"/>
    <col min="13830" max="14080" width="9.140625" style="22"/>
    <col min="14081" max="14081" width="4.140625" style="22" customWidth="1"/>
    <col min="14082" max="14082" width="45.42578125" style="22" customWidth="1"/>
    <col min="14083" max="14083" width="29.7109375" style="22" customWidth="1"/>
    <col min="14084" max="14084" width="19.5703125" style="22" customWidth="1"/>
    <col min="14085" max="14085" width="18.42578125" style="22" customWidth="1"/>
    <col min="14086" max="14336" width="9.140625" style="22"/>
    <col min="14337" max="14337" width="4.140625" style="22" customWidth="1"/>
    <col min="14338" max="14338" width="45.42578125" style="22" customWidth="1"/>
    <col min="14339" max="14339" width="29.7109375" style="22" customWidth="1"/>
    <col min="14340" max="14340" width="19.5703125" style="22" customWidth="1"/>
    <col min="14341" max="14341" width="18.42578125" style="22" customWidth="1"/>
    <col min="14342" max="14592" width="9.140625" style="22"/>
    <col min="14593" max="14593" width="4.140625" style="22" customWidth="1"/>
    <col min="14594" max="14594" width="45.42578125" style="22" customWidth="1"/>
    <col min="14595" max="14595" width="29.7109375" style="22" customWidth="1"/>
    <col min="14596" max="14596" width="19.5703125" style="22" customWidth="1"/>
    <col min="14597" max="14597" width="18.42578125" style="22" customWidth="1"/>
    <col min="14598" max="14848" width="9.140625" style="22"/>
    <col min="14849" max="14849" width="4.140625" style="22" customWidth="1"/>
    <col min="14850" max="14850" width="45.42578125" style="22" customWidth="1"/>
    <col min="14851" max="14851" width="29.7109375" style="22" customWidth="1"/>
    <col min="14852" max="14852" width="19.5703125" style="22" customWidth="1"/>
    <col min="14853" max="14853" width="18.42578125" style="22" customWidth="1"/>
    <col min="14854" max="15104" width="9.140625" style="22"/>
    <col min="15105" max="15105" width="4.140625" style="22" customWidth="1"/>
    <col min="15106" max="15106" width="45.42578125" style="22" customWidth="1"/>
    <col min="15107" max="15107" width="29.7109375" style="22" customWidth="1"/>
    <col min="15108" max="15108" width="19.5703125" style="22" customWidth="1"/>
    <col min="15109" max="15109" width="18.42578125" style="22" customWidth="1"/>
    <col min="15110" max="15360" width="9.140625" style="22"/>
    <col min="15361" max="15361" width="4.140625" style="22" customWidth="1"/>
    <col min="15362" max="15362" width="45.42578125" style="22" customWidth="1"/>
    <col min="15363" max="15363" width="29.7109375" style="22" customWidth="1"/>
    <col min="15364" max="15364" width="19.5703125" style="22" customWidth="1"/>
    <col min="15365" max="15365" width="18.42578125" style="22" customWidth="1"/>
    <col min="15366" max="15616" width="9.140625" style="22"/>
    <col min="15617" max="15617" width="4.140625" style="22" customWidth="1"/>
    <col min="15618" max="15618" width="45.42578125" style="22" customWidth="1"/>
    <col min="15619" max="15619" width="29.7109375" style="22" customWidth="1"/>
    <col min="15620" max="15620" width="19.5703125" style="22" customWidth="1"/>
    <col min="15621" max="15621" width="18.42578125" style="22" customWidth="1"/>
    <col min="15622" max="15872" width="9.140625" style="22"/>
    <col min="15873" max="15873" width="4.140625" style="22" customWidth="1"/>
    <col min="15874" max="15874" width="45.42578125" style="22" customWidth="1"/>
    <col min="15875" max="15875" width="29.7109375" style="22" customWidth="1"/>
    <col min="15876" max="15876" width="19.5703125" style="22" customWidth="1"/>
    <col min="15877" max="15877" width="18.42578125" style="22" customWidth="1"/>
    <col min="15878" max="16128" width="9.140625" style="22"/>
    <col min="16129" max="16129" width="4.140625" style="22" customWidth="1"/>
    <col min="16130" max="16130" width="45.42578125" style="22" customWidth="1"/>
    <col min="16131" max="16131" width="29.7109375" style="22" customWidth="1"/>
    <col min="16132" max="16132" width="19.5703125" style="22" customWidth="1"/>
    <col min="16133" max="16133" width="18.42578125" style="22" customWidth="1"/>
    <col min="16134" max="16384" width="9.140625" style="22"/>
  </cols>
  <sheetData>
    <row r="1" spans="1:14" ht="21.75" customHeight="1" x14ac:dyDescent="0.25">
      <c r="A1" s="1"/>
      <c r="B1" s="1"/>
      <c r="C1" s="1"/>
      <c r="D1" s="368" t="s">
        <v>200</v>
      </c>
      <c r="E1" s="369"/>
    </row>
    <row r="2" spans="1:14" ht="82.5" customHeight="1" x14ac:dyDescent="0.25">
      <c r="A2" s="1"/>
      <c r="B2" s="1"/>
      <c r="C2" s="1"/>
      <c r="D2" s="368" t="s">
        <v>17</v>
      </c>
      <c r="E2" s="369"/>
    </row>
    <row r="3" spans="1:14" ht="30.75" customHeight="1" x14ac:dyDescent="0.25">
      <c r="A3" s="314" t="s">
        <v>74</v>
      </c>
      <c r="B3" s="314"/>
      <c r="C3" s="314"/>
      <c r="D3" s="314"/>
      <c r="E3" s="314"/>
    </row>
    <row r="4" spans="1:14" ht="15" customHeight="1" x14ac:dyDescent="0.25">
      <c r="A4" s="363" t="s">
        <v>2</v>
      </c>
      <c r="B4" s="363"/>
      <c r="C4" s="363"/>
      <c r="D4" s="363"/>
      <c r="E4" s="363"/>
    </row>
    <row r="5" spans="1:14" ht="16.5" x14ac:dyDescent="0.25">
      <c r="A5" s="363"/>
      <c r="B5" s="363"/>
      <c r="C5" s="363"/>
      <c r="D5" s="363"/>
      <c r="E5" s="1"/>
    </row>
    <row r="6" spans="1:14" ht="16.5" x14ac:dyDescent="0.25">
      <c r="A6" s="6"/>
      <c r="B6" s="6"/>
      <c r="C6" s="6"/>
      <c r="D6" s="6"/>
      <c r="E6" s="6"/>
      <c r="F6" s="23"/>
      <c r="G6" s="23"/>
      <c r="H6" s="23"/>
      <c r="I6" s="23"/>
      <c r="J6" s="23"/>
      <c r="K6" s="23"/>
      <c r="L6" s="23"/>
      <c r="M6" s="23"/>
    </row>
    <row r="7" spans="1:14" ht="66" x14ac:dyDescent="0.25">
      <c r="A7" s="47" t="s">
        <v>3</v>
      </c>
      <c r="B7" s="47" t="s">
        <v>75</v>
      </c>
      <c r="C7" s="47" t="s">
        <v>76</v>
      </c>
      <c r="D7" s="47" t="s">
        <v>77</v>
      </c>
      <c r="E7" s="47" t="s">
        <v>78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18.75" customHeight="1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23"/>
      <c r="G8" s="23"/>
      <c r="H8" s="23"/>
      <c r="I8" s="23"/>
      <c r="J8" s="23"/>
      <c r="K8" s="23"/>
      <c r="L8" s="23"/>
      <c r="M8" s="23"/>
    </row>
    <row r="9" spans="1:14" s="53" customFormat="1" ht="57" customHeight="1" x14ac:dyDescent="0.25">
      <c r="A9" s="365" t="s">
        <v>79</v>
      </c>
      <c r="B9" s="366"/>
      <c r="C9" s="366"/>
      <c r="D9" s="366"/>
      <c r="E9" s="367"/>
      <c r="F9" s="52"/>
      <c r="G9" s="52"/>
      <c r="H9" s="52"/>
      <c r="I9" s="52"/>
      <c r="J9" s="52"/>
      <c r="K9" s="52"/>
      <c r="L9" s="52"/>
      <c r="M9" s="52"/>
    </row>
    <row r="10" spans="1:14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4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23"/>
      <c r="B18" s="5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</sheetData>
  <mergeCells count="6">
    <mergeCell ref="A9:E9"/>
    <mergeCell ref="D1:E1"/>
    <mergeCell ref="D2:E2"/>
    <mergeCell ref="A3:E3"/>
    <mergeCell ref="A4:E4"/>
    <mergeCell ref="A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80" zoomScaleNormal="80" workbookViewId="0">
      <selection activeCell="J16" sqref="J16"/>
    </sheetView>
  </sheetViews>
  <sheetFormatPr defaultRowHeight="15.75" x14ac:dyDescent="0.25"/>
  <cols>
    <col min="1" max="1" width="6.85546875" style="22" customWidth="1"/>
    <col min="2" max="2" width="20.28515625" style="22" customWidth="1"/>
    <col min="3" max="3" width="14.140625" style="22" customWidth="1"/>
    <col min="4" max="4" width="14.42578125" style="22" customWidth="1"/>
    <col min="5" max="5" width="14.140625" style="22" customWidth="1"/>
    <col min="6" max="7" width="12.42578125" style="22" customWidth="1"/>
    <col min="8" max="8" width="14.140625" style="22" customWidth="1"/>
    <col min="9" max="11" width="12.42578125" style="22" customWidth="1"/>
    <col min="12" max="12" width="11.140625" style="22" customWidth="1"/>
    <col min="13" max="254" width="9.140625" style="22"/>
    <col min="255" max="255" width="6.85546875" style="22" customWidth="1"/>
    <col min="256" max="256" width="33.42578125" style="22" customWidth="1"/>
    <col min="257" max="257" width="14.140625" style="22" customWidth="1"/>
    <col min="258" max="258" width="14.42578125" style="22" customWidth="1"/>
    <col min="259" max="259" width="14.140625" style="22" customWidth="1"/>
    <col min="260" max="260" width="12.42578125" style="22" customWidth="1"/>
    <col min="261" max="261" width="10.85546875" style="22" customWidth="1"/>
    <col min="262" max="262" width="13.85546875" style="22" customWidth="1"/>
    <col min="263" max="263" width="14.7109375" style="22" customWidth="1"/>
    <col min="264" max="264" width="14.140625" style="22" customWidth="1"/>
    <col min="265" max="265" width="12.42578125" style="22" customWidth="1"/>
    <col min="266" max="266" width="9.7109375" style="22" customWidth="1"/>
    <col min="267" max="510" width="9.140625" style="22"/>
    <col min="511" max="511" width="6.85546875" style="22" customWidth="1"/>
    <col min="512" max="512" width="33.42578125" style="22" customWidth="1"/>
    <col min="513" max="513" width="14.140625" style="22" customWidth="1"/>
    <col min="514" max="514" width="14.42578125" style="22" customWidth="1"/>
    <col min="515" max="515" width="14.140625" style="22" customWidth="1"/>
    <col min="516" max="516" width="12.42578125" style="22" customWidth="1"/>
    <col min="517" max="517" width="10.85546875" style="22" customWidth="1"/>
    <col min="518" max="518" width="13.85546875" style="22" customWidth="1"/>
    <col min="519" max="519" width="14.7109375" style="22" customWidth="1"/>
    <col min="520" max="520" width="14.140625" style="22" customWidth="1"/>
    <col min="521" max="521" width="12.42578125" style="22" customWidth="1"/>
    <col min="522" max="522" width="9.7109375" style="22" customWidth="1"/>
    <col min="523" max="766" width="9.140625" style="22"/>
    <col min="767" max="767" width="6.85546875" style="22" customWidth="1"/>
    <col min="768" max="768" width="33.42578125" style="22" customWidth="1"/>
    <col min="769" max="769" width="14.140625" style="22" customWidth="1"/>
    <col min="770" max="770" width="14.42578125" style="22" customWidth="1"/>
    <col min="771" max="771" width="14.140625" style="22" customWidth="1"/>
    <col min="772" max="772" width="12.42578125" style="22" customWidth="1"/>
    <col min="773" max="773" width="10.85546875" style="22" customWidth="1"/>
    <col min="774" max="774" width="13.85546875" style="22" customWidth="1"/>
    <col min="775" max="775" width="14.7109375" style="22" customWidth="1"/>
    <col min="776" max="776" width="14.140625" style="22" customWidth="1"/>
    <col min="777" max="777" width="12.42578125" style="22" customWidth="1"/>
    <col min="778" max="778" width="9.7109375" style="22" customWidth="1"/>
    <col min="779" max="1022" width="9.140625" style="22"/>
    <col min="1023" max="1023" width="6.85546875" style="22" customWidth="1"/>
    <col min="1024" max="1024" width="33.42578125" style="22" customWidth="1"/>
    <col min="1025" max="1025" width="14.140625" style="22" customWidth="1"/>
    <col min="1026" max="1026" width="14.42578125" style="22" customWidth="1"/>
    <col min="1027" max="1027" width="14.140625" style="22" customWidth="1"/>
    <col min="1028" max="1028" width="12.42578125" style="22" customWidth="1"/>
    <col min="1029" max="1029" width="10.85546875" style="22" customWidth="1"/>
    <col min="1030" max="1030" width="13.85546875" style="22" customWidth="1"/>
    <col min="1031" max="1031" width="14.7109375" style="22" customWidth="1"/>
    <col min="1032" max="1032" width="14.140625" style="22" customWidth="1"/>
    <col min="1033" max="1033" width="12.42578125" style="22" customWidth="1"/>
    <col min="1034" max="1034" width="9.7109375" style="22" customWidth="1"/>
    <col min="1035" max="1278" width="9.140625" style="22"/>
    <col min="1279" max="1279" width="6.85546875" style="22" customWidth="1"/>
    <col min="1280" max="1280" width="33.42578125" style="22" customWidth="1"/>
    <col min="1281" max="1281" width="14.140625" style="22" customWidth="1"/>
    <col min="1282" max="1282" width="14.42578125" style="22" customWidth="1"/>
    <col min="1283" max="1283" width="14.140625" style="22" customWidth="1"/>
    <col min="1284" max="1284" width="12.42578125" style="22" customWidth="1"/>
    <col min="1285" max="1285" width="10.85546875" style="22" customWidth="1"/>
    <col min="1286" max="1286" width="13.85546875" style="22" customWidth="1"/>
    <col min="1287" max="1287" width="14.7109375" style="22" customWidth="1"/>
    <col min="1288" max="1288" width="14.140625" style="22" customWidth="1"/>
    <col min="1289" max="1289" width="12.42578125" style="22" customWidth="1"/>
    <col min="1290" max="1290" width="9.7109375" style="22" customWidth="1"/>
    <col min="1291" max="1534" width="9.140625" style="22"/>
    <col min="1535" max="1535" width="6.85546875" style="22" customWidth="1"/>
    <col min="1536" max="1536" width="33.42578125" style="22" customWidth="1"/>
    <col min="1537" max="1537" width="14.140625" style="22" customWidth="1"/>
    <col min="1538" max="1538" width="14.42578125" style="22" customWidth="1"/>
    <col min="1539" max="1539" width="14.140625" style="22" customWidth="1"/>
    <col min="1540" max="1540" width="12.42578125" style="22" customWidth="1"/>
    <col min="1541" max="1541" width="10.85546875" style="22" customWidth="1"/>
    <col min="1542" max="1542" width="13.85546875" style="22" customWidth="1"/>
    <col min="1543" max="1543" width="14.7109375" style="22" customWidth="1"/>
    <col min="1544" max="1544" width="14.140625" style="22" customWidth="1"/>
    <col min="1545" max="1545" width="12.42578125" style="22" customWidth="1"/>
    <col min="1546" max="1546" width="9.7109375" style="22" customWidth="1"/>
    <col min="1547" max="1790" width="9.140625" style="22"/>
    <col min="1791" max="1791" width="6.85546875" style="22" customWidth="1"/>
    <col min="1792" max="1792" width="33.42578125" style="22" customWidth="1"/>
    <col min="1793" max="1793" width="14.140625" style="22" customWidth="1"/>
    <col min="1794" max="1794" width="14.42578125" style="22" customWidth="1"/>
    <col min="1795" max="1795" width="14.140625" style="22" customWidth="1"/>
    <col min="1796" max="1796" width="12.42578125" style="22" customWidth="1"/>
    <col min="1797" max="1797" width="10.85546875" style="22" customWidth="1"/>
    <col min="1798" max="1798" width="13.85546875" style="22" customWidth="1"/>
    <col min="1799" max="1799" width="14.7109375" style="22" customWidth="1"/>
    <col min="1800" max="1800" width="14.140625" style="22" customWidth="1"/>
    <col min="1801" max="1801" width="12.42578125" style="22" customWidth="1"/>
    <col min="1802" max="1802" width="9.7109375" style="22" customWidth="1"/>
    <col min="1803" max="2046" width="9.140625" style="22"/>
    <col min="2047" max="2047" width="6.85546875" style="22" customWidth="1"/>
    <col min="2048" max="2048" width="33.42578125" style="22" customWidth="1"/>
    <col min="2049" max="2049" width="14.140625" style="22" customWidth="1"/>
    <col min="2050" max="2050" width="14.42578125" style="22" customWidth="1"/>
    <col min="2051" max="2051" width="14.140625" style="22" customWidth="1"/>
    <col min="2052" max="2052" width="12.42578125" style="22" customWidth="1"/>
    <col min="2053" max="2053" width="10.85546875" style="22" customWidth="1"/>
    <col min="2054" max="2054" width="13.85546875" style="22" customWidth="1"/>
    <col min="2055" max="2055" width="14.7109375" style="22" customWidth="1"/>
    <col min="2056" max="2056" width="14.140625" style="22" customWidth="1"/>
    <col min="2057" max="2057" width="12.42578125" style="22" customWidth="1"/>
    <col min="2058" max="2058" width="9.7109375" style="22" customWidth="1"/>
    <col min="2059" max="2302" width="9.140625" style="22"/>
    <col min="2303" max="2303" width="6.85546875" style="22" customWidth="1"/>
    <col min="2304" max="2304" width="33.42578125" style="22" customWidth="1"/>
    <col min="2305" max="2305" width="14.140625" style="22" customWidth="1"/>
    <col min="2306" max="2306" width="14.42578125" style="22" customWidth="1"/>
    <col min="2307" max="2307" width="14.140625" style="22" customWidth="1"/>
    <col min="2308" max="2308" width="12.42578125" style="22" customWidth="1"/>
    <col min="2309" max="2309" width="10.85546875" style="22" customWidth="1"/>
    <col min="2310" max="2310" width="13.85546875" style="22" customWidth="1"/>
    <col min="2311" max="2311" width="14.7109375" style="22" customWidth="1"/>
    <col min="2312" max="2312" width="14.140625" style="22" customWidth="1"/>
    <col min="2313" max="2313" width="12.42578125" style="22" customWidth="1"/>
    <col min="2314" max="2314" width="9.7109375" style="22" customWidth="1"/>
    <col min="2315" max="2558" width="9.140625" style="22"/>
    <col min="2559" max="2559" width="6.85546875" style="22" customWidth="1"/>
    <col min="2560" max="2560" width="33.42578125" style="22" customWidth="1"/>
    <col min="2561" max="2561" width="14.140625" style="22" customWidth="1"/>
    <col min="2562" max="2562" width="14.42578125" style="22" customWidth="1"/>
    <col min="2563" max="2563" width="14.140625" style="22" customWidth="1"/>
    <col min="2564" max="2564" width="12.42578125" style="22" customWidth="1"/>
    <col min="2565" max="2565" width="10.85546875" style="22" customWidth="1"/>
    <col min="2566" max="2566" width="13.85546875" style="22" customWidth="1"/>
    <col min="2567" max="2567" width="14.7109375" style="22" customWidth="1"/>
    <col min="2568" max="2568" width="14.140625" style="22" customWidth="1"/>
    <col min="2569" max="2569" width="12.42578125" style="22" customWidth="1"/>
    <col min="2570" max="2570" width="9.7109375" style="22" customWidth="1"/>
    <col min="2571" max="2814" width="9.140625" style="22"/>
    <col min="2815" max="2815" width="6.85546875" style="22" customWidth="1"/>
    <col min="2816" max="2816" width="33.42578125" style="22" customWidth="1"/>
    <col min="2817" max="2817" width="14.140625" style="22" customWidth="1"/>
    <col min="2818" max="2818" width="14.42578125" style="22" customWidth="1"/>
    <col min="2819" max="2819" width="14.140625" style="22" customWidth="1"/>
    <col min="2820" max="2820" width="12.42578125" style="22" customWidth="1"/>
    <col min="2821" max="2821" width="10.85546875" style="22" customWidth="1"/>
    <col min="2822" max="2822" width="13.85546875" style="22" customWidth="1"/>
    <col min="2823" max="2823" width="14.7109375" style="22" customWidth="1"/>
    <col min="2824" max="2824" width="14.140625" style="22" customWidth="1"/>
    <col min="2825" max="2825" width="12.42578125" style="22" customWidth="1"/>
    <col min="2826" max="2826" width="9.7109375" style="22" customWidth="1"/>
    <col min="2827" max="3070" width="9.140625" style="22"/>
    <col min="3071" max="3071" width="6.85546875" style="22" customWidth="1"/>
    <col min="3072" max="3072" width="33.42578125" style="22" customWidth="1"/>
    <col min="3073" max="3073" width="14.140625" style="22" customWidth="1"/>
    <col min="3074" max="3074" width="14.42578125" style="22" customWidth="1"/>
    <col min="3075" max="3075" width="14.140625" style="22" customWidth="1"/>
    <col min="3076" max="3076" width="12.42578125" style="22" customWidth="1"/>
    <col min="3077" max="3077" width="10.85546875" style="22" customWidth="1"/>
    <col min="3078" max="3078" width="13.85546875" style="22" customWidth="1"/>
    <col min="3079" max="3079" width="14.7109375" style="22" customWidth="1"/>
    <col min="3080" max="3080" width="14.140625" style="22" customWidth="1"/>
    <col min="3081" max="3081" width="12.42578125" style="22" customWidth="1"/>
    <col min="3082" max="3082" width="9.7109375" style="22" customWidth="1"/>
    <col min="3083" max="3326" width="9.140625" style="22"/>
    <col min="3327" max="3327" width="6.85546875" style="22" customWidth="1"/>
    <col min="3328" max="3328" width="33.42578125" style="22" customWidth="1"/>
    <col min="3329" max="3329" width="14.140625" style="22" customWidth="1"/>
    <col min="3330" max="3330" width="14.42578125" style="22" customWidth="1"/>
    <col min="3331" max="3331" width="14.140625" style="22" customWidth="1"/>
    <col min="3332" max="3332" width="12.42578125" style="22" customWidth="1"/>
    <col min="3333" max="3333" width="10.85546875" style="22" customWidth="1"/>
    <col min="3334" max="3334" width="13.85546875" style="22" customWidth="1"/>
    <col min="3335" max="3335" width="14.7109375" style="22" customWidth="1"/>
    <col min="3336" max="3336" width="14.140625" style="22" customWidth="1"/>
    <col min="3337" max="3337" width="12.42578125" style="22" customWidth="1"/>
    <col min="3338" max="3338" width="9.7109375" style="22" customWidth="1"/>
    <col min="3339" max="3582" width="9.140625" style="22"/>
    <col min="3583" max="3583" width="6.85546875" style="22" customWidth="1"/>
    <col min="3584" max="3584" width="33.42578125" style="22" customWidth="1"/>
    <col min="3585" max="3585" width="14.140625" style="22" customWidth="1"/>
    <col min="3586" max="3586" width="14.42578125" style="22" customWidth="1"/>
    <col min="3587" max="3587" width="14.140625" style="22" customWidth="1"/>
    <col min="3588" max="3588" width="12.42578125" style="22" customWidth="1"/>
    <col min="3589" max="3589" width="10.85546875" style="22" customWidth="1"/>
    <col min="3590" max="3590" width="13.85546875" style="22" customWidth="1"/>
    <col min="3591" max="3591" width="14.7109375" style="22" customWidth="1"/>
    <col min="3592" max="3592" width="14.140625" style="22" customWidth="1"/>
    <col min="3593" max="3593" width="12.42578125" style="22" customWidth="1"/>
    <col min="3594" max="3594" width="9.7109375" style="22" customWidth="1"/>
    <col min="3595" max="3838" width="9.140625" style="22"/>
    <col min="3839" max="3839" width="6.85546875" style="22" customWidth="1"/>
    <col min="3840" max="3840" width="33.42578125" style="22" customWidth="1"/>
    <col min="3841" max="3841" width="14.140625" style="22" customWidth="1"/>
    <col min="3842" max="3842" width="14.42578125" style="22" customWidth="1"/>
    <col min="3843" max="3843" width="14.140625" style="22" customWidth="1"/>
    <col min="3844" max="3844" width="12.42578125" style="22" customWidth="1"/>
    <col min="3845" max="3845" width="10.85546875" style="22" customWidth="1"/>
    <col min="3846" max="3846" width="13.85546875" style="22" customWidth="1"/>
    <col min="3847" max="3847" width="14.7109375" style="22" customWidth="1"/>
    <col min="3848" max="3848" width="14.140625" style="22" customWidth="1"/>
    <col min="3849" max="3849" width="12.42578125" style="22" customWidth="1"/>
    <col min="3850" max="3850" width="9.7109375" style="22" customWidth="1"/>
    <col min="3851" max="4094" width="9.140625" style="22"/>
    <col min="4095" max="4095" width="6.85546875" style="22" customWidth="1"/>
    <col min="4096" max="4096" width="33.42578125" style="22" customWidth="1"/>
    <col min="4097" max="4097" width="14.140625" style="22" customWidth="1"/>
    <col min="4098" max="4098" width="14.42578125" style="22" customWidth="1"/>
    <col min="4099" max="4099" width="14.140625" style="22" customWidth="1"/>
    <col min="4100" max="4100" width="12.42578125" style="22" customWidth="1"/>
    <col min="4101" max="4101" width="10.85546875" style="22" customWidth="1"/>
    <col min="4102" max="4102" width="13.85546875" style="22" customWidth="1"/>
    <col min="4103" max="4103" width="14.7109375" style="22" customWidth="1"/>
    <col min="4104" max="4104" width="14.140625" style="22" customWidth="1"/>
    <col min="4105" max="4105" width="12.42578125" style="22" customWidth="1"/>
    <col min="4106" max="4106" width="9.7109375" style="22" customWidth="1"/>
    <col min="4107" max="4350" width="9.140625" style="22"/>
    <col min="4351" max="4351" width="6.85546875" style="22" customWidth="1"/>
    <col min="4352" max="4352" width="33.42578125" style="22" customWidth="1"/>
    <col min="4353" max="4353" width="14.140625" style="22" customWidth="1"/>
    <col min="4354" max="4354" width="14.42578125" style="22" customWidth="1"/>
    <col min="4355" max="4355" width="14.140625" style="22" customWidth="1"/>
    <col min="4356" max="4356" width="12.42578125" style="22" customWidth="1"/>
    <col min="4357" max="4357" width="10.85546875" style="22" customWidth="1"/>
    <col min="4358" max="4358" width="13.85546875" style="22" customWidth="1"/>
    <col min="4359" max="4359" width="14.7109375" style="22" customWidth="1"/>
    <col min="4360" max="4360" width="14.140625" style="22" customWidth="1"/>
    <col min="4361" max="4361" width="12.42578125" style="22" customWidth="1"/>
    <col min="4362" max="4362" width="9.7109375" style="22" customWidth="1"/>
    <col min="4363" max="4606" width="9.140625" style="22"/>
    <col min="4607" max="4607" width="6.85546875" style="22" customWidth="1"/>
    <col min="4608" max="4608" width="33.42578125" style="22" customWidth="1"/>
    <col min="4609" max="4609" width="14.140625" style="22" customWidth="1"/>
    <col min="4610" max="4610" width="14.42578125" style="22" customWidth="1"/>
    <col min="4611" max="4611" width="14.140625" style="22" customWidth="1"/>
    <col min="4612" max="4612" width="12.42578125" style="22" customWidth="1"/>
    <col min="4613" max="4613" width="10.85546875" style="22" customWidth="1"/>
    <col min="4614" max="4614" width="13.85546875" style="22" customWidth="1"/>
    <col min="4615" max="4615" width="14.7109375" style="22" customWidth="1"/>
    <col min="4616" max="4616" width="14.140625" style="22" customWidth="1"/>
    <col min="4617" max="4617" width="12.42578125" style="22" customWidth="1"/>
    <col min="4618" max="4618" width="9.7109375" style="22" customWidth="1"/>
    <col min="4619" max="4862" width="9.140625" style="22"/>
    <col min="4863" max="4863" width="6.85546875" style="22" customWidth="1"/>
    <col min="4864" max="4864" width="33.42578125" style="22" customWidth="1"/>
    <col min="4865" max="4865" width="14.140625" style="22" customWidth="1"/>
    <col min="4866" max="4866" width="14.42578125" style="22" customWidth="1"/>
    <col min="4867" max="4867" width="14.140625" style="22" customWidth="1"/>
    <col min="4868" max="4868" width="12.42578125" style="22" customWidth="1"/>
    <col min="4869" max="4869" width="10.85546875" style="22" customWidth="1"/>
    <col min="4870" max="4870" width="13.85546875" style="22" customWidth="1"/>
    <col min="4871" max="4871" width="14.7109375" style="22" customWidth="1"/>
    <col min="4872" max="4872" width="14.140625" style="22" customWidth="1"/>
    <col min="4873" max="4873" width="12.42578125" style="22" customWidth="1"/>
    <col min="4874" max="4874" width="9.7109375" style="22" customWidth="1"/>
    <col min="4875" max="5118" width="9.140625" style="22"/>
    <col min="5119" max="5119" width="6.85546875" style="22" customWidth="1"/>
    <col min="5120" max="5120" width="33.42578125" style="22" customWidth="1"/>
    <col min="5121" max="5121" width="14.140625" style="22" customWidth="1"/>
    <col min="5122" max="5122" width="14.42578125" style="22" customWidth="1"/>
    <col min="5123" max="5123" width="14.140625" style="22" customWidth="1"/>
    <col min="5124" max="5124" width="12.42578125" style="22" customWidth="1"/>
    <col min="5125" max="5125" width="10.85546875" style="22" customWidth="1"/>
    <col min="5126" max="5126" width="13.85546875" style="22" customWidth="1"/>
    <col min="5127" max="5127" width="14.7109375" style="22" customWidth="1"/>
    <col min="5128" max="5128" width="14.140625" style="22" customWidth="1"/>
    <col min="5129" max="5129" width="12.42578125" style="22" customWidth="1"/>
    <col min="5130" max="5130" width="9.7109375" style="22" customWidth="1"/>
    <col min="5131" max="5374" width="9.140625" style="22"/>
    <col min="5375" max="5375" width="6.85546875" style="22" customWidth="1"/>
    <col min="5376" max="5376" width="33.42578125" style="22" customWidth="1"/>
    <col min="5377" max="5377" width="14.140625" style="22" customWidth="1"/>
    <col min="5378" max="5378" width="14.42578125" style="22" customWidth="1"/>
    <col min="5379" max="5379" width="14.140625" style="22" customWidth="1"/>
    <col min="5380" max="5380" width="12.42578125" style="22" customWidth="1"/>
    <col min="5381" max="5381" width="10.85546875" style="22" customWidth="1"/>
    <col min="5382" max="5382" width="13.85546875" style="22" customWidth="1"/>
    <col min="5383" max="5383" width="14.7109375" style="22" customWidth="1"/>
    <col min="5384" max="5384" width="14.140625" style="22" customWidth="1"/>
    <col min="5385" max="5385" width="12.42578125" style="22" customWidth="1"/>
    <col min="5386" max="5386" width="9.7109375" style="22" customWidth="1"/>
    <col min="5387" max="5630" width="9.140625" style="22"/>
    <col min="5631" max="5631" width="6.85546875" style="22" customWidth="1"/>
    <col min="5632" max="5632" width="33.42578125" style="22" customWidth="1"/>
    <col min="5633" max="5633" width="14.140625" style="22" customWidth="1"/>
    <col min="5634" max="5634" width="14.42578125" style="22" customWidth="1"/>
    <col min="5635" max="5635" width="14.140625" style="22" customWidth="1"/>
    <col min="5636" max="5636" width="12.42578125" style="22" customWidth="1"/>
    <col min="5637" max="5637" width="10.85546875" style="22" customWidth="1"/>
    <col min="5638" max="5638" width="13.85546875" style="22" customWidth="1"/>
    <col min="5639" max="5639" width="14.7109375" style="22" customWidth="1"/>
    <col min="5640" max="5640" width="14.140625" style="22" customWidth="1"/>
    <col min="5641" max="5641" width="12.42578125" style="22" customWidth="1"/>
    <col min="5642" max="5642" width="9.7109375" style="22" customWidth="1"/>
    <col min="5643" max="5886" width="9.140625" style="22"/>
    <col min="5887" max="5887" width="6.85546875" style="22" customWidth="1"/>
    <col min="5888" max="5888" width="33.42578125" style="22" customWidth="1"/>
    <col min="5889" max="5889" width="14.140625" style="22" customWidth="1"/>
    <col min="5890" max="5890" width="14.42578125" style="22" customWidth="1"/>
    <col min="5891" max="5891" width="14.140625" style="22" customWidth="1"/>
    <col min="5892" max="5892" width="12.42578125" style="22" customWidth="1"/>
    <col min="5893" max="5893" width="10.85546875" style="22" customWidth="1"/>
    <col min="5894" max="5894" width="13.85546875" style="22" customWidth="1"/>
    <col min="5895" max="5895" width="14.7109375" style="22" customWidth="1"/>
    <col min="5896" max="5896" width="14.140625" style="22" customWidth="1"/>
    <col min="5897" max="5897" width="12.42578125" style="22" customWidth="1"/>
    <col min="5898" max="5898" width="9.7109375" style="22" customWidth="1"/>
    <col min="5899" max="6142" width="9.140625" style="22"/>
    <col min="6143" max="6143" width="6.85546875" style="22" customWidth="1"/>
    <col min="6144" max="6144" width="33.42578125" style="22" customWidth="1"/>
    <col min="6145" max="6145" width="14.140625" style="22" customWidth="1"/>
    <col min="6146" max="6146" width="14.42578125" style="22" customWidth="1"/>
    <col min="6147" max="6147" width="14.140625" style="22" customWidth="1"/>
    <col min="6148" max="6148" width="12.42578125" style="22" customWidth="1"/>
    <col min="6149" max="6149" width="10.85546875" style="22" customWidth="1"/>
    <col min="6150" max="6150" width="13.85546875" style="22" customWidth="1"/>
    <col min="6151" max="6151" width="14.7109375" style="22" customWidth="1"/>
    <col min="6152" max="6152" width="14.140625" style="22" customWidth="1"/>
    <col min="6153" max="6153" width="12.42578125" style="22" customWidth="1"/>
    <col min="6154" max="6154" width="9.7109375" style="22" customWidth="1"/>
    <col min="6155" max="6398" width="9.140625" style="22"/>
    <col min="6399" max="6399" width="6.85546875" style="22" customWidth="1"/>
    <col min="6400" max="6400" width="33.42578125" style="22" customWidth="1"/>
    <col min="6401" max="6401" width="14.140625" style="22" customWidth="1"/>
    <col min="6402" max="6402" width="14.42578125" style="22" customWidth="1"/>
    <col min="6403" max="6403" width="14.140625" style="22" customWidth="1"/>
    <col min="6404" max="6404" width="12.42578125" style="22" customWidth="1"/>
    <col min="6405" max="6405" width="10.85546875" style="22" customWidth="1"/>
    <col min="6406" max="6406" width="13.85546875" style="22" customWidth="1"/>
    <col min="6407" max="6407" width="14.7109375" style="22" customWidth="1"/>
    <col min="6408" max="6408" width="14.140625" style="22" customWidth="1"/>
    <col min="6409" max="6409" width="12.42578125" style="22" customWidth="1"/>
    <col min="6410" max="6410" width="9.7109375" style="22" customWidth="1"/>
    <col min="6411" max="6654" width="9.140625" style="22"/>
    <col min="6655" max="6655" width="6.85546875" style="22" customWidth="1"/>
    <col min="6656" max="6656" width="33.42578125" style="22" customWidth="1"/>
    <col min="6657" max="6657" width="14.140625" style="22" customWidth="1"/>
    <col min="6658" max="6658" width="14.42578125" style="22" customWidth="1"/>
    <col min="6659" max="6659" width="14.140625" style="22" customWidth="1"/>
    <col min="6660" max="6660" width="12.42578125" style="22" customWidth="1"/>
    <col min="6661" max="6661" width="10.85546875" style="22" customWidth="1"/>
    <col min="6662" max="6662" width="13.85546875" style="22" customWidth="1"/>
    <col min="6663" max="6663" width="14.7109375" style="22" customWidth="1"/>
    <col min="6664" max="6664" width="14.140625" style="22" customWidth="1"/>
    <col min="6665" max="6665" width="12.42578125" style="22" customWidth="1"/>
    <col min="6666" max="6666" width="9.7109375" style="22" customWidth="1"/>
    <col min="6667" max="6910" width="9.140625" style="22"/>
    <col min="6911" max="6911" width="6.85546875" style="22" customWidth="1"/>
    <col min="6912" max="6912" width="33.42578125" style="22" customWidth="1"/>
    <col min="6913" max="6913" width="14.140625" style="22" customWidth="1"/>
    <col min="6914" max="6914" width="14.42578125" style="22" customWidth="1"/>
    <col min="6915" max="6915" width="14.140625" style="22" customWidth="1"/>
    <col min="6916" max="6916" width="12.42578125" style="22" customWidth="1"/>
    <col min="6917" max="6917" width="10.85546875" style="22" customWidth="1"/>
    <col min="6918" max="6918" width="13.85546875" style="22" customWidth="1"/>
    <col min="6919" max="6919" width="14.7109375" style="22" customWidth="1"/>
    <col min="6920" max="6920" width="14.140625" style="22" customWidth="1"/>
    <col min="6921" max="6921" width="12.42578125" style="22" customWidth="1"/>
    <col min="6922" max="6922" width="9.7109375" style="22" customWidth="1"/>
    <col min="6923" max="7166" width="9.140625" style="22"/>
    <col min="7167" max="7167" width="6.85546875" style="22" customWidth="1"/>
    <col min="7168" max="7168" width="33.42578125" style="22" customWidth="1"/>
    <col min="7169" max="7169" width="14.140625" style="22" customWidth="1"/>
    <col min="7170" max="7170" width="14.42578125" style="22" customWidth="1"/>
    <col min="7171" max="7171" width="14.140625" style="22" customWidth="1"/>
    <col min="7172" max="7172" width="12.42578125" style="22" customWidth="1"/>
    <col min="7173" max="7173" width="10.85546875" style="22" customWidth="1"/>
    <col min="7174" max="7174" width="13.85546875" style="22" customWidth="1"/>
    <col min="7175" max="7175" width="14.7109375" style="22" customWidth="1"/>
    <col min="7176" max="7176" width="14.140625" style="22" customWidth="1"/>
    <col min="7177" max="7177" width="12.42578125" style="22" customWidth="1"/>
    <col min="7178" max="7178" width="9.7109375" style="22" customWidth="1"/>
    <col min="7179" max="7422" width="9.140625" style="22"/>
    <col min="7423" max="7423" width="6.85546875" style="22" customWidth="1"/>
    <col min="7424" max="7424" width="33.42578125" style="22" customWidth="1"/>
    <col min="7425" max="7425" width="14.140625" style="22" customWidth="1"/>
    <col min="7426" max="7426" width="14.42578125" style="22" customWidth="1"/>
    <col min="7427" max="7427" width="14.140625" style="22" customWidth="1"/>
    <col min="7428" max="7428" width="12.42578125" style="22" customWidth="1"/>
    <col min="7429" max="7429" width="10.85546875" style="22" customWidth="1"/>
    <col min="7430" max="7430" width="13.85546875" style="22" customWidth="1"/>
    <col min="7431" max="7431" width="14.7109375" style="22" customWidth="1"/>
    <col min="7432" max="7432" width="14.140625" style="22" customWidth="1"/>
    <col min="7433" max="7433" width="12.42578125" style="22" customWidth="1"/>
    <col min="7434" max="7434" width="9.7109375" style="22" customWidth="1"/>
    <col min="7435" max="7678" width="9.140625" style="22"/>
    <col min="7679" max="7679" width="6.85546875" style="22" customWidth="1"/>
    <col min="7680" max="7680" width="33.42578125" style="22" customWidth="1"/>
    <col min="7681" max="7681" width="14.140625" style="22" customWidth="1"/>
    <col min="7682" max="7682" width="14.42578125" style="22" customWidth="1"/>
    <col min="7683" max="7683" width="14.140625" style="22" customWidth="1"/>
    <col min="7684" max="7684" width="12.42578125" style="22" customWidth="1"/>
    <col min="7685" max="7685" width="10.85546875" style="22" customWidth="1"/>
    <col min="7686" max="7686" width="13.85546875" style="22" customWidth="1"/>
    <col min="7687" max="7687" width="14.7109375" style="22" customWidth="1"/>
    <col min="7688" max="7688" width="14.140625" style="22" customWidth="1"/>
    <col min="7689" max="7689" width="12.42578125" style="22" customWidth="1"/>
    <col min="7690" max="7690" width="9.7109375" style="22" customWidth="1"/>
    <col min="7691" max="7934" width="9.140625" style="22"/>
    <col min="7935" max="7935" width="6.85546875" style="22" customWidth="1"/>
    <col min="7936" max="7936" width="33.42578125" style="22" customWidth="1"/>
    <col min="7937" max="7937" width="14.140625" style="22" customWidth="1"/>
    <col min="7938" max="7938" width="14.42578125" style="22" customWidth="1"/>
    <col min="7939" max="7939" width="14.140625" style="22" customWidth="1"/>
    <col min="7940" max="7940" width="12.42578125" style="22" customWidth="1"/>
    <col min="7941" max="7941" width="10.85546875" style="22" customWidth="1"/>
    <col min="7942" max="7942" width="13.85546875" style="22" customWidth="1"/>
    <col min="7943" max="7943" width="14.7109375" style="22" customWidth="1"/>
    <col min="7944" max="7944" width="14.140625" style="22" customWidth="1"/>
    <col min="7945" max="7945" width="12.42578125" style="22" customWidth="1"/>
    <col min="7946" max="7946" width="9.7109375" style="22" customWidth="1"/>
    <col min="7947" max="8190" width="9.140625" style="22"/>
    <col min="8191" max="8191" width="6.85546875" style="22" customWidth="1"/>
    <col min="8192" max="8192" width="33.42578125" style="22" customWidth="1"/>
    <col min="8193" max="8193" width="14.140625" style="22" customWidth="1"/>
    <col min="8194" max="8194" width="14.42578125" style="22" customWidth="1"/>
    <col min="8195" max="8195" width="14.140625" style="22" customWidth="1"/>
    <col min="8196" max="8196" width="12.42578125" style="22" customWidth="1"/>
    <col min="8197" max="8197" width="10.85546875" style="22" customWidth="1"/>
    <col min="8198" max="8198" width="13.85546875" style="22" customWidth="1"/>
    <col min="8199" max="8199" width="14.7109375" style="22" customWidth="1"/>
    <col min="8200" max="8200" width="14.140625" style="22" customWidth="1"/>
    <col min="8201" max="8201" width="12.42578125" style="22" customWidth="1"/>
    <col min="8202" max="8202" width="9.7109375" style="22" customWidth="1"/>
    <col min="8203" max="8446" width="9.140625" style="22"/>
    <col min="8447" max="8447" width="6.85546875" style="22" customWidth="1"/>
    <col min="8448" max="8448" width="33.42578125" style="22" customWidth="1"/>
    <col min="8449" max="8449" width="14.140625" style="22" customWidth="1"/>
    <col min="8450" max="8450" width="14.42578125" style="22" customWidth="1"/>
    <col min="8451" max="8451" width="14.140625" style="22" customWidth="1"/>
    <col min="8452" max="8452" width="12.42578125" style="22" customWidth="1"/>
    <col min="8453" max="8453" width="10.85546875" style="22" customWidth="1"/>
    <col min="8454" max="8454" width="13.85546875" style="22" customWidth="1"/>
    <col min="8455" max="8455" width="14.7109375" style="22" customWidth="1"/>
    <col min="8456" max="8456" width="14.140625" style="22" customWidth="1"/>
    <col min="8457" max="8457" width="12.42578125" style="22" customWidth="1"/>
    <col min="8458" max="8458" width="9.7109375" style="22" customWidth="1"/>
    <col min="8459" max="8702" width="9.140625" style="22"/>
    <col min="8703" max="8703" width="6.85546875" style="22" customWidth="1"/>
    <col min="8704" max="8704" width="33.42578125" style="22" customWidth="1"/>
    <col min="8705" max="8705" width="14.140625" style="22" customWidth="1"/>
    <col min="8706" max="8706" width="14.42578125" style="22" customWidth="1"/>
    <col min="8707" max="8707" width="14.140625" style="22" customWidth="1"/>
    <col min="8708" max="8708" width="12.42578125" style="22" customWidth="1"/>
    <col min="8709" max="8709" width="10.85546875" style="22" customWidth="1"/>
    <col min="8710" max="8710" width="13.85546875" style="22" customWidth="1"/>
    <col min="8711" max="8711" width="14.7109375" style="22" customWidth="1"/>
    <col min="8712" max="8712" width="14.140625" style="22" customWidth="1"/>
    <col min="8713" max="8713" width="12.42578125" style="22" customWidth="1"/>
    <col min="8714" max="8714" width="9.7109375" style="22" customWidth="1"/>
    <col min="8715" max="8958" width="9.140625" style="22"/>
    <col min="8959" max="8959" width="6.85546875" style="22" customWidth="1"/>
    <col min="8960" max="8960" width="33.42578125" style="22" customWidth="1"/>
    <col min="8961" max="8961" width="14.140625" style="22" customWidth="1"/>
    <col min="8962" max="8962" width="14.42578125" style="22" customWidth="1"/>
    <col min="8963" max="8963" width="14.140625" style="22" customWidth="1"/>
    <col min="8964" max="8964" width="12.42578125" style="22" customWidth="1"/>
    <col min="8965" max="8965" width="10.85546875" style="22" customWidth="1"/>
    <col min="8966" max="8966" width="13.85546875" style="22" customWidth="1"/>
    <col min="8967" max="8967" width="14.7109375" style="22" customWidth="1"/>
    <col min="8968" max="8968" width="14.140625" style="22" customWidth="1"/>
    <col min="8969" max="8969" width="12.42578125" style="22" customWidth="1"/>
    <col min="8970" max="8970" width="9.7109375" style="22" customWidth="1"/>
    <col min="8971" max="9214" width="9.140625" style="22"/>
    <col min="9215" max="9215" width="6.85546875" style="22" customWidth="1"/>
    <col min="9216" max="9216" width="33.42578125" style="22" customWidth="1"/>
    <col min="9217" max="9217" width="14.140625" style="22" customWidth="1"/>
    <col min="9218" max="9218" width="14.42578125" style="22" customWidth="1"/>
    <col min="9219" max="9219" width="14.140625" style="22" customWidth="1"/>
    <col min="9220" max="9220" width="12.42578125" style="22" customWidth="1"/>
    <col min="9221" max="9221" width="10.85546875" style="22" customWidth="1"/>
    <col min="9222" max="9222" width="13.85546875" style="22" customWidth="1"/>
    <col min="9223" max="9223" width="14.7109375" style="22" customWidth="1"/>
    <col min="9224" max="9224" width="14.140625" style="22" customWidth="1"/>
    <col min="9225" max="9225" width="12.42578125" style="22" customWidth="1"/>
    <col min="9226" max="9226" width="9.7109375" style="22" customWidth="1"/>
    <col min="9227" max="9470" width="9.140625" style="22"/>
    <col min="9471" max="9471" width="6.85546875" style="22" customWidth="1"/>
    <col min="9472" max="9472" width="33.42578125" style="22" customWidth="1"/>
    <col min="9473" max="9473" width="14.140625" style="22" customWidth="1"/>
    <col min="9474" max="9474" width="14.42578125" style="22" customWidth="1"/>
    <col min="9475" max="9475" width="14.140625" style="22" customWidth="1"/>
    <col min="9476" max="9476" width="12.42578125" style="22" customWidth="1"/>
    <col min="9477" max="9477" width="10.85546875" style="22" customWidth="1"/>
    <col min="9478" max="9478" width="13.85546875" style="22" customWidth="1"/>
    <col min="9479" max="9479" width="14.7109375" style="22" customWidth="1"/>
    <col min="9480" max="9480" width="14.140625" style="22" customWidth="1"/>
    <col min="9481" max="9481" width="12.42578125" style="22" customWidth="1"/>
    <col min="9482" max="9482" width="9.7109375" style="22" customWidth="1"/>
    <col min="9483" max="9726" width="9.140625" style="22"/>
    <col min="9727" max="9727" width="6.85546875" style="22" customWidth="1"/>
    <col min="9728" max="9728" width="33.42578125" style="22" customWidth="1"/>
    <col min="9729" max="9729" width="14.140625" style="22" customWidth="1"/>
    <col min="9730" max="9730" width="14.42578125" style="22" customWidth="1"/>
    <col min="9731" max="9731" width="14.140625" style="22" customWidth="1"/>
    <col min="9732" max="9732" width="12.42578125" style="22" customWidth="1"/>
    <col min="9733" max="9733" width="10.85546875" style="22" customWidth="1"/>
    <col min="9734" max="9734" width="13.85546875" style="22" customWidth="1"/>
    <col min="9735" max="9735" width="14.7109375" style="22" customWidth="1"/>
    <col min="9736" max="9736" width="14.140625" style="22" customWidth="1"/>
    <col min="9737" max="9737" width="12.42578125" style="22" customWidth="1"/>
    <col min="9738" max="9738" width="9.7109375" style="22" customWidth="1"/>
    <col min="9739" max="9982" width="9.140625" style="22"/>
    <col min="9983" max="9983" width="6.85546875" style="22" customWidth="1"/>
    <col min="9984" max="9984" width="33.42578125" style="22" customWidth="1"/>
    <col min="9985" max="9985" width="14.140625" style="22" customWidth="1"/>
    <col min="9986" max="9986" width="14.42578125" style="22" customWidth="1"/>
    <col min="9987" max="9987" width="14.140625" style="22" customWidth="1"/>
    <col min="9988" max="9988" width="12.42578125" style="22" customWidth="1"/>
    <col min="9989" max="9989" width="10.85546875" style="22" customWidth="1"/>
    <col min="9990" max="9990" width="13.85546875" style="22" customWidth="1"/>
    <col min="9991" max="9991" width="14.7109375" style="22" customWidth="1"/>
    <col min="9992" max="9992" width="14.140625" style="22" customWidth="1"/>
    <col min="9993" max="9993" width="12.42578125" style="22" customWidth="1"/>
    <col min="9994" max="9994" width="9.7109375" style="22" customWidth="1"/>
    <col min="9995" max="10238" width="9.140625" style="22"/>
    <col min="10239" max="10239" width="6.85546875" style="22" customWidth="1"/>
    <col min="10240" max="10240" width="33.42578125" style="22" customWidth="1"/>
    <col min="10241" max="10241" width="14.140625" style="22" customWidth="1"/>
    <col min="10242" max="10242" width="14.42578125" style="22" customWidth="1"/>
    <col min="10243" max="10243" width="14.140625" style="22" customWidth="1"/>
    <col min="10244" max="10244" width="12.42578125" style="22" customWidth="1"/>
    <col min="10245" max="10245" width="10.85546875" style="22" customWidth="1"/>
    <col min="10246" max="10246" width="13.85546875" style="22" customWidth="1"/>
    <col min="10247" max="10247" width="14.7109375" style="22" customWidth="1"/>
    <col min="10248" max="10248" width="14.140625" style="22" customWidth="1"/>
    <col min="10249" max="10249" width="12.42578125" style="22" customWidth="1"/>
    <col min="10250" max="10250" width="9.7109375" style="22" customWidth="1"/>
    <col min="10251" max="10494" width="9.140625" style="22"/>
    <col min="10495" max="10495" width="6.85546875" style="22" customWidth="1"/>
    <col min="10496" max="10496" width="33.42578125" style="22" customWidth="1"/>
    <col min="10497" max="10497" width="14.140625" style="22" customWidth="1"/>
    <col min="10498" max="10498" width="14.42578125" style="22" customWidth="1"/>
    <col min="10499" max="10499" width="14.140625" style="22" customWidth="1"/>
    <col min="10500" max="10500" width="12.42578125" style="22" customWidth="1"/>
    <col min="10501" max="10501" width="10.85546875" style="22" customWidth="1"/>
    <col min="10502" max="10502" width="13.85546875" style="22" customWidth="1"/>
    <col min="10503" max="10503" width="14.7109375" style="22" customWidth="1"/>
    <col min="10504" max="10504" width="14.140625" style="22" customWidth="1"/>
    <col min="10505" max="10505" width="12.42578125" style="22" customWidth="1"/>
    <col min="10506" max="10506" width="9.7109375" style="22" customWidth="1"/>
    <col min="10507" max="10750" width="9.140625" style="22"/>
    <col min="10751" max="10751" width="6.85546875" style="22" customWidth="1"/>
    <col min="10752" max="10752" width="33.42578125" style="22" customWidth="1"/>
    <col min="10753" max="10753" width="14.140625" style="22" customWidth="1"/>
    <col min="10754" max="10754" width="14.42578125" style="22" customWidth="1"/>
    <col min="10755" max="10755" width="14.140625" style="22" customWidth="1"/>
    <col min="10756" max="10756" width="12.42578125" style="22" customWidth="1"/>
    <col min="10757" max="10757" width="10.85546875" style="22" customWidth="1"/>
    <col min="10758" max="10758" width="13.85546875" style="22" customWidth="1"/>
    <col min="10759" max="10759" width="14.7109375" style="22" customWidth="1"/>
    <col min="10760" max="10760" width="14.140625" style="22" customWidth="1"/>
    <col min="10761" max="10761" width="12.42578125" style="22" customWidth="1"/>
    <col min="10762" max="10762" width="9.7109375" style="22" customWidth="1"/>
    <col min="10763" max="11006" width="9.140625" style="22"/>
    <col min="11007" max="11007" width="6.85546875" style="22" customWidth="1"/>
    <col min="11008" max="11008" width="33.42578125" style="22" customWidth="1"/>
    <col min="11009" max="11009" width="14.140625" style="22" customWidth="1"/>
    <col min="11010" max="11010" width="14.42578125" style="22" customWidth="1"/>
    <col min="11011" max="11011" width="14.140625" style="22" customWidth="1"/>
    <col min="11012" max="11012" width="12.42578125" style="22" customWidth="1"/>
    <col min="11013" max="11013" width="10.85546875" style="22" customWidth="1"/>
    <col min="11014" max="11014" width="13.85546875" style="22" customWidth="1"/>
    <col min="11015" max="11015" width="14.7109375" style="22" customWidth="1"/>
    <col min="11016" max="11016" width="14.140625" style="22" customWidth="1"/>
    <col min="11017" max="11017" width="12.42578125" style="22" customWidth="1"/>
    <col min="11018" max="11018" width="9.7109375" style="22" customWidth="1"/>
    <col min="11019" max="11262" width="9.140625" style="22"/>
    <col min="11263" max="11263" width="6.85546875" style="22" customWidth="1"/>
    <col min="11264" max="11264" width="33.42578125" style="22" customWidth="1"/>
    <col min="11265" max="11265" width="14.140625" style="22" customWidth="1"/>
    <col min="11266" max="11266" width="14.42578125" style="22" customWidth="1"/>
    <col min="11267" max="11267" width="14.140625" style="22" customWidth="1"/>
    <col min="11268" max="11268" width="12.42578125" style="22" customWidth="1"/>
    <col min="11269" max="11269" width="10.85546875" style="22" customWidth="1"/>
    <col min="11270" max="11270" width="13.85546875" style="22" customWidth="1"/>
    <col min="11271" max="11271" width="14.7109375" style="22" customWidth="1"/>
    <col min="11272" max="11272" width="14.140625" style="22" customWidth="1"/>
    <col min="11273" max="11273" width="12.42578125" style="22" customWidth="1"/>
    <col min="11274" max="11274" width="9.7109375" style="22" customWidth="1"/>
    <col min="11275" max="11518" width="9.140625" style="22"/>
    <col min="11519" max="11519" width="6.85546875" style="22" customWidth="1"/>
    <col min="11520" max="11520" width="33.42578125" style="22" customWidth="1"/>
    <col min="11521" max="11521" width="14.140625" style="22" customWidth="1"/>
    <col min="11522" max="11522" width="14.42578125" style="22" customWidth="1"/>
    <col min="11523" max="11523" width="14.140625" style="22" customWidth="1"/>
    <col min="11524" max="11524" width="12.42578125" style="22" customWidth="1"/>
    <col min="11525" max="11525" width="10.85546875" style="22" customWidth="1"/>
    <col min="11526" max="11526" width="13.85546875" style="22" customWidth="1"/>
    <col min="11527" max="11527" width="14.7109375" style="22" customWidth="1"/>
    <col min="11528" max="11528" width="14.140625" style="22" customWidth="1"/>
    <col min="11529" max="11529" width="12.42578125" style="22" customWidth="1"/>
    <col min="11530" max="11530" width="9.7109375" style="22" customWidth="1"/>
    <col min="11531" max="11774" width="9.140625" style="22"/>
    <col min="11775" max="11775" width="6.85546875" style="22" customWidth="1"/>
    <col min="11776" max="11776" width="33.42578125" style="22" customWidth="1"/>
    <col min="11777" max="11777" width="14.140625" style="22" customWidth="1"/>
    <col min="11778" max="11778" width="14.42578125" style="22" customWidth="1"/>
    <col min="11779" max="11779" width="14.140625" style="22" customWidth="1"/>
    <col min="11780" max="11780" width="12.42578125" style="22" customWidth="1"/>
    <col min="11781" max="11781" width="10.85546875" style="22" customWidth="1"/>
    <col min="11782" max="11782" width="13.85546875" style="22" customWidth="1"/>
    <col min="11783" max="11783" width="14.7109375" style="22" customWidth="1"/>
    <col min="11784" max="11784" width="14.140625" style="22" customWidth="1"/>
    <col min="11785" max="11785" width="12.42578125" style="22" customWidth="1"/>
    <col min="11786" max="11786" width="9.7109375" style="22" customWidth="1"/>
    <col min="11787" max="12030" width="9.140625" style="22"/>
    <col min="12031" max="12031" width="6.85546875" style="22" customWidth="1"/>
    <col min="12032" max="12032" width="33.42578125" style="22" customWidth="1"/>
    <col min="12033" max="12033" width="14.140625" style="22" customWidth="1"/>
    <col min="12034" max="12034" width="14.42578125" style="22" customWidth="1"/>
    <col min="12035" max="12035" width="14.140625" style="22" customWidth="1"/>
    <col min="12036" max="12036" width="12.42578125" style="22" customWidth="1"/>
    <col min="12037" max="12037" width="10.85546875" style="22" customWidth="1"/>
    <col min="12038" max="12038" width="13.85546875" style="22" customWidth="1"/>
    <col min="12039" max="12039" width="14.7109375" style="22" customWidth="1"/>
    <col min="12040" max="12040" width="14.140625" style="22" customWidth="1"/>
    <col min="12041" max="12041" width="12.42578125" style="22" customWidth="1"/>
    <col min="12042" max="12042" width="9.7109375" style="22" customWidth="1"/>
    <col min="12043" max="12286" width="9.140625" style="22"/>
    <col min="12287" max="12287" width="6.85546875" style="22" customWidth="1"/>
    <col min="12288" max="12288" width="33.42578125" style="22" customWidth="1"/>
    <col min="12289" max="12289" width="14.140625" style="22" customWidth="1"/>
    <col min="12290" max="12290" width="14.42578125" style="22" customWidth="1"/>
    <col min="12291" max="12291" width="14.140625" style="22" customWidth="1"/>
    <col min="12292" max="12292" width="12.42578125" style="22" customWidth="1"/>
    <col min="12293" max="12293" width="10.85546875" style="22" customWidth="1"/>
    <col min="12294" max="12294" width="13.85546875" style="22" customWidth="1"/>
    <col min="12295" max="12295" width="14.7109375" style="22" customWidth="1"/>
    <col min="12296" max="12296" width="14.140625" style="22" customWidth="1"/>
    <col min="12297" max="12297" width="12.42578125" style="22" customWidth="1"/>
    <col min="12298" max="12298" width="9.7109375" style="22" customWidth="1"/>
    <col min="12299" max="12542" width="9.140625" style="22"/>
    <col min="12543" max="12543" width="6.85546875" style="22" customWidth="1"/>
    <col min="12544" max="12544" width="33.42578125" style="22" customWidth="1"/>
    <col min="12545" max="12545" width="14.140625" style="22" customWidth="1"/>
    <col min="12546" max="12546" width="14.42578125" style="22" customWidth="1"/>
    <col min="12547" max="12547" width="14.140625" style="22" customWidth="1"/>
    <col min="12548" max="12548" width="12.42578125" style="22" customWidth="1"/>
    <col min="12549" max="12549" width="10.85546875" style="22" customWidth="1"/>
    <col min="12550" max="12550" width="13.85546875" style="22" customWidth="1"/>
    <col min="12551" max="12551" width="14.7109375" style="22" customWidth="1"/>
    <col min="12552" max="12552" width="14.140625" style="22" customWidth="1"/>
    <col min="12553" max="12553" width="12.42578125" style="22" customWidth="1"/>
    <col min="12554" max="12554" width="9.7109375" style="22" customWidth="1"/>
    <col min="12555" max="12798" width="9.140625" style="22"/>
    <col min="12799" max="12799" width="6.85546875" style="22" customWidth="1"/>
    <col min="12800" max="12800" width="33.42578125" style="22" customWidth="1"/>
    <col min="12801" max="12801" width="14.140625" style="22" customWidth="1"/>
    <col min="12802" max="12802" width="14.42578125" style="22" customWidth="1"/>
    <col min="12803" max="12803" width="14.140625" style="22" customWidth="1"/>
    <col min="12804" max="12804" width="12.42578125" style="22" customWidth="1"/>
    <col min="12805" max="12805" width="10.85546875" style="22" customWidth="1"/>
    <col min="12806" max="12806" width="13.85546875" style="22" customWidth="1"/>
    <col min="12807" max="12807" width="14.7109375" style="22" customWidth="1"/>
    <col min="12808" max="12808" width="14.140625" style="22" customWidth="1"/>
    <col min="12809" max="12809" width="12.42578125" style="22" customWidth="1"/>
    <col min="12810" max="12810" width="9.7109375" style="22" customWidth="1"/>
    <col min="12811" max="13054" width="9.140625" style="22"/>
    <col min="13055" max="13055" width="6.85546875" style="22" customWidth="1"/>
    <col min="13056" max="13056" width="33.42578125" style="22" customWidth="1"/>
    <col min="13057" max="13057" width="14.140625" style="22" customWidth="1"/>
    <col min="13058" max="13058" width="14.42578125" style="22" customWidth="1"/>
    <col min="13059" max="13059" width="14.140625" style="22" customWidth="1"/>
    <col min="13060" max="13060" width="12.42578125" style="22" customWidth="1"/>
    <col min="13061" max="13061" width="10.85546875" style="22" customWidth="1"/>
    <col min="13062" max="13062" width="13.85546875" style="22" customWidth="1"/>
    <col min="13063" max="13063" width="14.7109375" style="22" customWidth="1"/>
    <col min="13064" max="13064" width="14.140625" style="22" customWidth="1"/>
    <col min="13065" max="13065" width="12.42578125" style="22" customWidth="1"/>
    <col min="13066" max="13066" width="9.7109375" style="22" customWidth="1"/>
    <col min="13067" max="13310" width="9.140625" style="22"/>
    <col min="13311" max="13311" width="6.85546875" style="22" customWidth="1"/>
    <col min="13312" max="13312" width="33.42578125" style="22" customWidth="1"/>
    <col min="13313" max="13313" width="14.140625" style="22" customWidth="1"/>
    <col min="13314" max="13314" width="14.42578125" style="22" customWidth="1"/>
    <col min="13315" max="13315" width="14.140625" style="22" customWidth="1"/>
    <col min="13316" max="13316" width="12.42578125" style="22" customWidth="1"/>
    <col min="13317" max="13317" width="10.85546875" style="22" customWidth="1"/>
    <col min="13318" max="13318" width="13.85546875" style="22" customWidth="1"/>
    <col min="13319" max="13319" width="14.7109375" style="22" customWidth="1"/>
    <col min="13320" max="13320" width="14.140625" style="22" customWidth="1"/>
    <col min="13321" max="13321" width="12.42578125" style="22" customWidth="1"/>
    <col min="13322" max="13322" width="9.7109375" style="22" customWidth="1"/>
    <col min="13323" max="13566" width="9.140625" style="22"/>
    <col min="13567" max="13567" width="6.85546875" style="22" customWidth="1"/>
    <col min="13568" max="13568" width="33.42578125" style="22" customWidth="1"/>
    <col min="13569" max="13569" width="14.140625" style="22" customWidth="1"/>
    <col min="13570" max="13570" width="14.42578125" style="22" customWidth="1"/>
    <col min="13571" max="13571" width="14.140625" style="22" customWidth="1"/>
    <col min="13572" max="13572" width="12.42578125" style="22" customWidth="1"/>
    <col min="13573" max="13573" width="10.85546875" style="22" customWidth="1"/>
    <col min="13574" max="13574" width="13.85546875" style="22" customWidth="1"/>
    <col min="13575" max="13575" width="14.7109375" style="22" customWidth="1"/>
    <col min="13576" max="13576" width="14.140625" style="22" customWidth="1"/>
    <col min="13577" max="13577" width="12.42578125" style="22" customWidth="1"/>
    <col min="13578" max="13578" width="9.7109375" style="22" customWidth="1"/>
    <col min="13579" max="13822" width="9.140625" style="22"/>
    <col min="13823" max="13823" width="6.85546875" style="22" customWidth="1"/>
    <col min="13824" max="13824" width="33.42578125" style="22" customWidth="1"/>
    <col min="13825" max="13825" width="14.140625" style="22" customWidth="1"/>
    <col min="13826" max="13826" width="14.42578125" style="22" customWidth="1"/>
    <col min="13827" max="13827" width="14.140625" style="22" customWidth="1"/>
    <col min="13828" max="13828" width="12.42578125" style="22" customWidth="1"/>
    <col min="13829" max="13829" width="10.85546875" style="22" customWidth="1"/>
    <col min="13830" max="13830" width="13.85546875" style="22" customWidth="1"/>
    <col min="13831" max="13831" width="14.7109375" style="22" customWidth="1"/>
    <col min="13832" max="13832" width="14.140625" style="22" customWidth="1"/>
    <col min="13833" max="13833" width="12.42578125" style="22" customWidth="1"/>
    <col min="13834" max="13834" width="9.7109375" style="22" customWidth="1"/>
    <col min="13835" max="14078" width="9.140625" style="22"/>
    <col min="14079" max="14079" width="6.85546875" style="22" customWidth="1"/>
    <col min="14080" max="14080" width="33.42578125" style="22" customWidth="1"/>
    <col min="14081" max="14081" width="14.140625" style="22" customWidth="1"/>
    <col min="14082" max="14082" width="14.42578125" style="22" customWidth="1"/>
    <col min="14083" max="14083" width="14.140625" style="22" customWidth="1"/>
    <col min="14084" max="14084" width="12.42578125" style="22" customWidth="1"/>
    <col min="14085" max="14085" width="10.85546875" style="22" customWidth="1"/>
    <col min="14086" max="14086" width="13.85546875" style="22" customWidth="1"/>
    <col min="14087" max="14087" width="14.7109375" style="22" customWidth="1"/>
    <col min="14088" max="14088" width="14.140625" style="22" customWidth="1"/>
    <col min="14089" max="14089" width="12.42578125" style="22" customWidth="1"/>
    <col min="14090" max="14090" width="9.7109375" style="22" customWidth="1"/>
    <col min="14091" max="14334" width="9.140625" style="22"/>
    <col min="14335" max="14335" width="6.85546875" style="22" customWidth="1"/>
    <col min="14336" max="14336" width="33.42578125" style="22" customWidth="1"/>
    <col min="14337" max="14337" width="14.140625" style="22" customWidth="1"/>
    <col min="14338" max="14338" width="14.42578125" style="22" customWidth="1"/>
    <col min="14339" max="14339" width="14.140625" style="22" customWidth="1"/>
    <col min="14340" max="14340" width="12.42578125" style="22" customWidth="1"/>
    <col min="14341" max="14341" width="10.85546875" style="22" customWidth="1"/>
    <col min="14342" max="14342" width="13.85546875" style="22" customWidth="1"/>
    <col min="14343" max="14343" width="14.7109375" style="22" customWidth="1"/>
    <col min="14344" max="14344" width="14.140625" style="22" customWidth="1"/>
    <col min="14345" max="14345" width="12.42578125" style="22" customWidth="1"/>
    <col min="14346" max="14346" width="9.7109375" style="22" customWidth="1"/>
    <col min="14347" max="14590" width="9.140625" style="22"/>
    <col min="14591" max="14591" width="6.85546875" style="22" customWidth="1"/>
    <col min="14592" max="14592" width="33.42578125" style="22" customWidth="1"/>
    <col min="14593" max="14593" width="14.140625" style="22" customWidth="1"/>
    <col min="14594" max="14594" width="14.42578125" style="22" customWidth="1"/>
    <col min="14595" max="14595" width="14.140625" style="22" customWidth="1"/>
    <col min="14596" max="14596" width="12.42578125" style="22" customWidth="1"/>
    <col min="14597" max="14597" width="10.85546875" style="22" customWidth="1"/>
    <col min="14598" max="14598" width="13.85546875" style="22" customWidth="1"/>
    <col min="14599" max="14599" width="14.7109375" style="22" customWidth="1"/>
    <col min="14600" max="14600" width="14.140625" style="22" customWidth="1"/>
    <col min="14601" max="14601" width="12.42578125" style="22" customWidth="1"/>
    <col min="14602" max="14602" width="9.7109375" style="22" customWidth="1"/>
    <col min="14603" max="14846" width="9.140625" style="22"/>
    <col min="14847" max="14847" width="6.85546875" style="22" customWidth="1"/>
    <col min="14848" max="14848" width="33.42578125" style="22" customWidth="1"/>
    <col min="14849" max="14849" width="14.140625" style="22" customWidth="1"/>
    <col min="14850" max="14850" width="14.42578125" style="22" customWidth="1"/>
    <col min="14851" max="14851" width="14.140625" style="22" customWidth="1"/>
    <col min="14852" max="14852" width="12.42578125" style="22" customWidth="1"/>
    <col min="14853" max="14853" width="10.85546875" style="22" customWidth="1"/>
    <col min="14854" max="14854" width="13.85546875" style="22" customWidth="1"/>
    <col min="14855" max="14855" width="14.7109375" style="22" customWidth="1"/>
    <col min="14856" max="14856" width="14.140625" style="22" customWidth="1"/>
    <col min="14857" max="14857" width="12.42578125" style="22" customWidth="1"/>
    <col min="14858" max="14858" width="9.7109375" style="22" customWidth="1"/>
    <col min="14859" max="15102" width="9.140625" style="22"/>
    <col min="15103" max="15103" width="6.85546875" style="22" customWidth="1"/>
    <col min="15104" max="15104" width="33.42578125" style="22" customWidth="1"/>
    <col min="15105" max="15105" width="14.140625" style="22" customWidth="1"/>
    <col min="15106" max="15106" width="14.42578125" style="22" customWidth="1"/>
    <col min="15107" max="15107" width="14.140625" style="22" customWidth="1"/>
    <col min="15108" max="15108" width="12.42578125" style="22" customWidth="1"/>
    <col min="15109" max="15109" width="10.85546875" style="22" customWidth="1"/>
    <col min="15110" max="15110" width="13.85546875" style="22" customWidth="1"/>
    <col min="15111" max="15111" width="14.7109375" style="22" customWidth="1"/>
    <col min="15112" max="15112" width="14.140625" style="22" customWidth="1"/>
    <col min="15113" max="15113" width="12.42578125" style="22" customWidth="1"/>
    <col min="15114" max="15114" width="9.7109375" style="22" customWidth="1"/>
    <col min="15115" max="15358" width="9.140625" style="22"/>
    <col min="15359" max="15359" width="6.85546875" style="22" customWidth="1"/>
    <col min="15360" max="15360" width="33.42578125" style="22" customWidth="1"/>
    <col min="15361" max="15361" width="14.140625" style="22" customWidth="1"/>
    <col min="15362" max="15362" width="14.42578125" style="22" customWidth="1"/>
    <col min="15363" max="15363" width="14.140625" style="22" customWidth="1"/>
    <col min="15364" max="15364" width="12.42578125" style="22" customWidth="1"/>
    <col min="15365" max="15365" width="10.85546875" style="22" customWidth="1"/>
    <col min="15366" max="15366" width="13.85546875" style="22" customWidth="1"/>
    <col min="15367" max="15367" width="14.7109375" style="22" customWidth="1"/>
    <col min="15368" max="15368" width="14.140625" style="22" customWidth="1"/>
    <col min="15369" max="15369" width="12.42578125" style="22" customWidth="1"/>
    <col min="15370" max="15370" width="9.7109375" style="22" customWidth="1"/>
    <col min="15371" max="15614" width="9.140625" style="22"/>
    <col min="15615" max="15615" width="6.85546875" style="22" customWidth="1"/>
    <col min="15616" max="15616" width="33.42578125" style="22" customWidth="1"/>
    <col min="15617" max="15617" width="14.140625" style="22" customWidth="1"/>
    <col min="15618" max="15618" width="14.42578125" style="22" customWidth="1"/>
    <col min="15619" max="15619" width="14.140625" style="22" customWidth="1"/>
    <col min="15620" max="15620" width="12.42578125" style="22" customWidth="1"/>
    <col min="15621" max="15621" width="10.85546875" style="22" customWidth="1"/>
    <col min="15622" max="15622" width="13.85546875" style="22" customWidth="1"/>
    <col min="15623" max="15623" width="14.7109375" style="22" customWidth="1"/>
    <col min="15624" max="15624" width="14.140625" style="22" customWidth="1"/>
    <col min="15625" max="15625" width="12.42578125" style="22" customWidth="1"/>
    <col min="15626" max="15626" width="9.7109375" style="22" customWidth="1"/>
    <col min="15627" max="15870" width="9.140625" style="22"/>
    <col min="15871" max="15871" width="6.85546875" style="22" customWidth="1"/>
    <col min="15872" max="15872" width="33.42578125" style="22" customWidth="1"/>
    <col min="15873" max="15873" width="14.140625" style="22" customWidth="1"/>
    <col min="15874" max="15874" width="14.42578125" style="22" customWidth="1"/>
    <col min="15875" max="15875" width="14.140625" style="22" customWidth="1"/>
    <col min="15876" max="15876" width="12.42578125" style="22" customWidth="1"/>
    <col min="15877" max="15877" width="10.85546875" style="22" customWidth="1"/>
    <col min="15878" max="15878" width="13.85546875" style="22" customWidth="1"/>
    <col min="15879" max="15879" width="14.7109375" style="22" customWidth="1"/>
    <col min="15880" max="15880" width="14.140625" style="22" customWidth="1"/>
    <col min="15881" max="15881" width="12.42578125" style="22" customWidth="1"/>
    <col min="15882" max="15882" width="9.7109375" style="22" customWidth="1"/>
    <col min="15883" max="16126" width="9.140625" style="22"/>
    <col min="16127" max="16127" width="6.85546875" style="22" customWidth="1"/>
    <col min="16128" max="16128" width="33.42578125" style="22" customWidth="1"/>
    <col min="16129" max="16129" width="14.140625" style="22" customWidth="1"/>
    <col min="16130" max="16130" width="14.42578125" style="22" customWidth="1"/>
    <col min="16131" max="16131" width="14.140625" style="22" customWidth="1"/>
    <col min="16132" max="16132" width="12.42578125" style="22" customWidth="1"/>
    <col min="16133" max="16133" width="10.85546875" style="22" customWidth="1"/>
    <col min="16134" max="16134" width="13.85546875" style="22" customWidth="1"/>
    <col min="16135" max="16135" width="14.7109375" style="22" customWidth="1"/>
    <col min="16136" max="16136" width="14.140625" style="22" customWidth="1"/>
    <col min="16137" max="16137" width="12.42578125" style="22" customWidth="1"/>
    <col min="16138" max="16138" width="9.7109375" style="22" customWidth="1"/>
    <col min="16139" max="16384" width="9.140625" style="22"/>
  </cols>
  <sheetData>
    <row r="1" spans="1:14" ht="23.25" customHeight="1" x14ac:dyDescent="0.25">
      <c r="A1" s="1"/>
      <c r="B1" s="1"/>
      <c r="C1" s="1"/>
      <c r="D1" s="1"/>
      <c r="E1" s="1"/>
      <c r="F1" s="1"/>
      <c r="G1" s="1"/>
      <c r="H1" s="151"/>
      <c r="I1" s="151"/>
      <c r="J1" s="373" t="s">
        <v>263</v>
      </c>
      <c r="K1" s="373"/>
      <c r="L1" s="373"/>
    </row>
    <row r="2" spans="1:14" ht="71.25" customHeight="1" x14ac:dyDescent="0.25">
      <c r="A2" s="1"/>
      <c r="B2" s="1"/>
      <c r="C2" s="1"/>
      <c r="D2" s="1"/>
      <c r="E2" s="1"/>
      <c r="F2" s="1"/>
      <c r="G2" s="1"/>
      <c r="H2" s="43"/>
      <c r="I2" s="43"/>
      <c r="J2" s="357" t="s">
        <v>17</v>
      </c>
      <c r="K2" s="357"/>
      <c r="L2" s="357"/>
    </row>
    <row r="3" spans="1:14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6.5" x14ac:dyDescent="0.25">
      <c r="A4" s="362" t="s">
        <v>80</v>
      </c>
      <c r="B4" s="362"/>
      <c r="C4" s="362"/>
      <c r="D4" s="362"/>
      <c r="E4" s="362"/>
      <c r="F4" s="362"/>
      <c r="G4" s="362"/>
      <c r="H4" s="362"/>
      <c r="I4" s="1"/>
      <c r="J4" s="1"/>
      <c r="K4" s="1"/>
      <c r="L4" s="1"/>
    </row>
    <row r="5" spans="1:14" ht="16.5" x14ac:dyDescent="0.25">
      <c r="A5" s="362" t="s">
        <v>81</v>
      </c>
      <c r="B5" s="362"/>
      <c r="C5" s="362"/>
      <c r="D5" s="362"/>
      <c r="E5" s="362"/>
      <c r="F5" s="362"/>
      <c r="G5" s="362"/>
      <c r="H5" s="362"/>
      <c r="I5" s="6"/>
      <c r="J5" s="6"/>
      <c r="K5" s="6"/>
      <c r="L5" s="6"/>
      <c r="M5" s="23"/>
      <c r="N5" s="23"/>
    </row>
    <row r="6" spans="1:14" ht="16.5" x14ac:dyDescent="0.25">
      <c r="A6" s="372" t="s">
        <v>2</v>
      </c>
      <c r="B6" s="372"/>
      <c r="C6" s="372"/>
      <c r="D6" s="372"/>
      <c r="E6" s="372"/>
      <c r="F6" s="372"/>
      <c r="G6" s="372"/>
      <c r="H6" s="372"/>
      <c r="I6" s="6"/>
      <c r="J6" s="6"/>
      <c r="K6" s="6"/>
      <c r="L6" s="6"/>
      <c r="M6" s="23"/>
      <c r="N6" s="23"/>
    </row>
    <row r="7" spans="1:14" ht="26.25" customHeight="1" x14ac:dyDescent="0.25">
      <c r="A7" s="6"/>
      <c r="B7" s="55" t="s">
        <v>133</v>
      </c>
      <c r="C7" s="6"/>
      <c r="D7" s="6"/>
      <c r="E7" s="6"/>
      <c r="F7" s="6"/>
      <c r="G7" s="6"/>
      <c r="H7" s="6"/>
      <c r="I7" s="6"/>
      <c r="J7" s="6"/>
      <c r="K7" s="6"/>
      <c r="L7" s="6"/>
      <c r="M7" s="23"/>
      <c r="N7" s="23"/>
    </row>
    <row r="8" spans="1:14" ht="54" customHeight="1" x14ac:dyDescent="0.25">
      <c r="A8" s="322" t="s">
        <v>82</v>
      </c>
      <c r="B8" s="322" t="s">
        <v>83</v>
      </c>
      <c r="C8" s="322" t="s">
        <v>84</v>
      </c>
      <c r="D8" s="322"/>
      <c r="E8" s="322"/>
      <c r="F8" s="322"/>
      <c r="G8" s="322"/>
      <c r="H8" s="322"/>
      <c r="I8" s="322"/>
      <c r="J8" s="322"/>
      <c r="K8" s="322"/>
      <c r="L8" s="322"/>
      <c r="M8" s="23"/>
      <c r="N8" s="23"/>
    </row>
    <row r="9" spans="1:14" ht="114" customHeight="1" x14ac:dyDescent="0.25">
      <c r="A9" s="322"/>
      <c r="B9" s="322"/>
      <c r="C9" s="201" t="s">
        <v>290</v>
      </c>
      <c r="D9" s="201" t="s">
        <v>289</v>
      </c>
      <c r="E9" s="201" t="s">
        <v>288</v>
      </c>
      <c r="F9" s="201" t="s">
        <v>287</v>
      </c>
      <c r="G9" s="201" t="s">
        <v>286</v>
      </c>
      <c r="H9" s="201" t="s">
        <v>290</v>
      </c>
      <c r="I9" s="201" t="s">
        <v>289</v>
      </c>
      <c r="J9" s="201" t="s">
        <v>288</v>
      </c>
      <c r="K9" s="201" t="s">
        <v>287</v>
      </c>
      <c r="L9" s="201" t="s">
        <v>286</v>
      </c>
      <c r="M9" s="23"/>
      <c r="N9" s="23"/>
    </row>
    <row r="10" spans="1:14" ht="27.75" customHeight="1" x14ac:dyDescent="0.25">
      <c r="A10" s="46">
        <v>1</v>
      </c>
      <c r="B10" s="46">
        <v>2</v>
      </c>
      <c r="C10" s="201">
        <v>3</v>
      </c>
      <c r="D10" s="201">
        <v>4</v>
      </c>
      <c r="E10" s="201">
        <v>5</v>
      </c>
      <c r="F10" s="201">
        <v>6</v>
      </c>
      <c r="G10" s="201">
        <v>7</v>
      </c>
      <c r="H10" s="201">
        <v>8</v>
      </c>
      <c r="I10" s="201">
        <v>9</v>
      </c>
      <c r="J10" s="201">
        <v>10</v>
      </c>
      <c r="K10" s="201">
        <v>11</v>
      </c>
      <c r="L10" s="201">
        <v>12</v>
      </c>
      <c r="M10" s="23"/>
      <c r="N10" s="23"/>
    </row>
    <row r="11" spans="1:14" ht="33.75" customHeight="1" x14ac:dyDescent="0.25">
      <c r="A11" s="370" t="s">
        <v>85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23"/>
      <c r="N11" s="23"/>
    </row>
    <row r="12" spans="1:14" ht="6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</sheetData>
  <mergeCells count="10">
    <mergeCell ref="A4:H4"/>
    <mergeCell ref="A5:H5"/>
    <mergeCell ref="A6:H6"/>
    <mergeCell ref="J2:L2"/>
    <mergeCell ref="J1:L1"/>
    <mergeCell ref="A8:A9"/>
    <mergeCell ref="B8:B9"/>
    <mergeCell ref="C8:G8"/>
    <mergeCell ref="H8:L8"/>
    <mergeCell ref="A11:L11"/>
  </mergeCells>
  <pageMargins left="0" right="0" top="0.74803149606299213" bottom="0.74803149606299213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2"/>
  <sheetViews>
    <sheetView view="pageBreakPreview" zoomScale="50" zoomScaleNormal="100" zoomScaleSheetLayoutView="50" zoomScalePageLayoutView="50" workbookViewId="0">
      <selection activeCell="J13" sqref="J13"/>
    </sheetView>
  </sheetViews>
  <sheetFormatPr defaultColWidth="9.140625" defaultRowHeight="16.5" outlineLevelRow="1" outlineLevelCol="1" x14ac:dyDescent="0.25"/>
  <cols>
    <col min="1" max="1" width="9" style="67" customWidth="1"/>
    <col min="2" max="2" width="33.42578125" style="67" customWidth="1"/>
    <col min="3" max="3" width="26.7109375" style="67" customWidth="1"/>
    <col min="4" max="5" width="30.85546875" style="67" customWidth="1"/>
    <col min="6" max="6" width="21" style="67" customWidth="1"/>
    <col min="7" max="7" width="17" style="67" bestFit="1" customWidth="1"/>
    <col min="8" max="8" width="16.28515625" style="67" customWidth="1"/>
    <col min="9" max="10" width="17" style="67" bestFit="1" customWidth="1"/>
    <col min="11" max="11" width="17.5703125" style="67" customWidth="1"/>
    <col min="12" max="12" width="2.28515625" style="67" hidden="1" customWidth="1" outlineLevel="1"/>
    <col min="13" max="13" width="3.140625" style="67" hidden="1" customWidth="1" outlineLevel="1"/>
    <col min="14" max="14" width="18.7109375" style="67" customWidth="1" collapsed="1"/>
    <col min="15" max="15" width="17" style="67" bestFit="1" customWidth="1"/>
    <col min="16" max="16" width="39" style="67" customWidth="1"/>
    <col min="17" max="17" width="21.5703125" style="68" bestFit="1" customWidth="1"/>
    <col min="18" max="18" width="21.85546875" style="67" customWidth="1"/>
    <col min="19" max="19" width="16" style="67" customWidth="1"/>
    <col min="20" max="20" width="13.5703125" style="67" customWidth="1"/>
    <col min="21" max="21" width="14.85546875" style="67" bestFit="1" customWidth="1"/>
    <col min="22" max="22" width="15.85546875" style="67" customWidth="1"/>
    <col min="23" max="23" width="15.42578125" style="67" customWidth="1"/>
    <col min="24" max="24" width="13.7109375" style="67" bestFit="1" customWidth="1"/>
    <col min="25" max="249" width="7.5703125" style="67"/>
    <col min="250" max="250" width="9" style="67" customWidth="1"/>
    <col min="251" max="251" width="33.42578125" style="67" customWidth="1"/>
    <col min="252" max="252" width="26.7109375" style="67" customWidth="1"/>
    <col min="253" max="253" width="30.85546875" style="67" customWidth="1"/>
    <col min="254" max="255" width="15.7109375" style="67" customWidth="1"/>
    <col min="256" max="256" width="15" style="67" customWidth="1"/>
    <col min="257" max="257" width="16.28515625" style="67" customWidth="1"/>
    <col min="258" max="259" width="15.7109375" style="67" customWidth="1"/>
    <col min="260" max="260" width="15.85546875" style="67" customWidth="1"/>
    <col min="261" max="262" width="9.5703125" style="67" bestFit="1" customWidth="1"/>
    <col min="263" max="505" width="7.5703125" style="67"/>
    <col min="506" max="506" width="9" style="67" customWidth="1"/>
    <col min="507" max="507" width="33.42578125" style="67" customWidth="1"/>
    <col min="508" max="508" width="26.7109375" style="67" customWidth="1"/>
    <col min="509" max="509" width="30.85546875" style="67" customWidth="1"/>
    <col min="510" max="511" width="15.7109375" style="67" customWidth="1"/>
    <col min="512" max="512" width="15" style="67" customWidth="1"/>
    <col min="513" max="513" width="16.28515625" style="67" customWidth="1"/>
    <col min="514" max="515" width="15.7109375" style="67" customWidth="1"/>
    <col min="516" max="516" width="15.85546875" style="67" customWidth="1"/>
    <col min="517" max="518" width="9.5703125" style="67" bestFit="1" customWidth="1"/>
    <col min="519" max="761" width="7.5703125" style="67"/>
    <col min="762" max="762" width="9" style="67" customWidth="1"/>
    <col min="763" max="763" width="33.42578125" style="67" customWidth="1"/>
    <col min="764" max="764" width="26.7109375" style="67" customWidth="1"/>
    <col min="765" max="765" width="30.85546875" style="67" customWidth="1"/>
    <col min="766" max="767" width="15.7109375" style="67" customWidth="1"/>
    <col min="768" max="768" width="15" style="67" customWidth="1"/>
    <col min="769" max="769" width="16.28515625" style="67" customWidth="1"/>
    <col min="770" max="771" width="15.7109375" style="67" customWidth="1"/>
    <col min="772" max="772" width="15.85546875" style="67" customWidth="1"/>
    <col min="773" max="774" width="9.5703125" style="67" bestFit="1" customWidth="1"/>
    <col min="775" max="1017" width="7.5703125" style="67"/>
    <col min="1018" max="1018" width="9" style="67" customWidth="1"/>
    <col min="1019" max="1019" width="33.42578125" style="67" customWidth="1"/>
    <col min="1020" max="1020" width="26.7109375" style="67" customWidth="1"/>
    <col min="1021" max="1021" width="30.85546875" style="67" customWidth="1"/>
    <col min="1022" max="1023" width="15.7109375" style="67" customWidth="1"/>
    <col min="1024" max="1024" width="15" style="67" customWidth="1"/>
    <col min="1025" max="1025" width="16.28515625" style="67" customWidth="1"/>
    <col min="1026" max="1027" width="15.7109375" style="67" customWidth="1"/>
    <col min="1028" max="1028" width="15.85546875" style="67" customWidth="1"/>
    <col min="1029" max="1030" width="9.5703125" style="67" bestFit="1" customWidth="1"/>
    <col min="1031" max="1273" width="7.5703125" style="67"/>
    <col min="1274" max="1274" width="9" style="67" customWidth="1"/>
    <col min="1275" max="1275" width="33.42578125" style="67" customWidth="1"/>
    <col min="1276" max="1276" width="26.7109375" style="67" customWidth="1"/>
    <col min="1277" max="1277" width="30.85546875" style="67" customWidth="1"/>
    <col min="1278" max="1279" width="15.7109375" style="67" customWidth="1"/>
    <col min="1280" max="1280" width="15" style="67" customWidth="1"/>
    <col min="1281" max="1281" width="16.28515625" style="67" customWidth="1"/>
    <col min="1282" max="1283" width="15.7109375" style="67" customWidth="1"/>
    <col min="1284" max="1284" width="15.85546875" style="67" customWidth="1"/>
    <col min="1285" max="1286" width="9.5703125" style="67" bestFit="1" customWidth="1"/>
    <col min="1287" max="1529" width="7.5703125" style="67"/>
    <col min="1530" max="1530" width="9" style="67" customWidth="1"/>
    <col min="1531" max="1531" width="33.42578125" style="67" customWidth="1"/>
    <col min="1532" max="1532" width="26.7109375" style="67" customWidth="1"/>
    <col min="1533" max="1533" width="30.85546875" style="67" customWidth="1"/>
    <col min="1534" max="1535" width="15.7109375" style="67" customWidth="1"/>
    <col min="1536" max="1536" width="15" style="67" customWidth="1"/>
    <col min="1537" max="1537" width="16.28515625" style="67" customWidth="1"/>
    <col min="1538" max="1539" width="15.7109375" style="67" customWidth="1"/>
    <col min="1540" max="1540" width="15.85546875" style="67" customWidth="1"/>
    <col min="1541" max="1542" width="9.5703125" style="67" bestFit="1" customWidth="1"/>
    <col min="1543" max="1785" width="7.5703125" style="67"/>
    <col min="1786" max="1786" width="9" style="67" customWidth="1"/>
    <col min="1787" max="1787" width="33.42578125" style="67" customWidth="1"/>
    <col min="1788" max="1788" width="26.7109375" style="67" customWidth="1"/>
    <col min="1789" max="1789" width="30.85546875" style="67" customWidth="1"/>
    <col min="1790" max="1791" width="15.7109375" style="67" customWidth="1"/>
    <col min="1792" max="1792" width="15" style="67" customWidth="1"/>
    <col min="1793" max="1793" width="16.28515625" style="67" customWidth="1"/>
    <col min="1794" max="1795" width="15.7109375" style="67" customWidth="1"/>
    <col min="1796" max="1796" width="15.85546875" style="67" customWidth="1"/>
    <col min="1797" max="1798" width="9.5703125" style="67" bestFit="1" customWidth="1"/>
    <col min="1799" max="2041" width="7.5703125" style="67"/>
    <col min="2042" max="2042" width="9" style="67" customWidth="1"/>
    <col min="2043" max="2043" width="33.42578125" style="67" customWidth="1"/>
    <col min="2044" max="2044" width="26.7109375" style="67" customWidth="1"/>
    <col min="2045" max="2045" width="30.85546875" style="67" customWidth="1"/>
    <col min="2046" max="2047" width="15.7109375" style="67" customWidth="1"/>
    <col min="2048" max="2048" width="15" style="67" customWidth="1"/>
    <col min="2049" max="2049" width="16.28515625" style="67" customWidth="1"/>
    <col min="2050" max="2051" width="15.7109375" style="67" customWidth="1"/>
    <col min="2052" max="2052" width="15.85546875" style="67" customWidth="1"/>
    <col min="2053" max="2054" width="9.5703125" style="67" bestFit="1" customWidth="1"/>
    <col min="2055" max="2297" width="7.5703125" style="67"/>
    <col min="2298" max="2298" width="9" style="67" customWidth="1"/>
    <col min="2299" max="2299" width="33.42578125" style="67" customWidth="1"/>
    <col min="2300" max="2300" width="26.7109375" style="67" customWidth="1"/>
    <col min="2301" max="2301" width="30.85546875" style="67" customWidth="1"/>
    <col min="2302" max="2303" width="15.7109375" style="67" customWidth="1"/>
    <col min="2304" max="2304" width="15" style="67" customWidth="1"/>
    <col min="2305" max="2305" width="16.28515625" style="67" customWidth="1"/>
    <col min="2306" max="2307" width="15.7109375" style="67" customWidth="1"/>
    <col min="2308" max="2308" width="15.85546875" style="67" customWidth="1"/>
    <col min="2309" max="2310" width="9.5703125" style="67" bestFit="1" customWidth="1"/>
    <col min="2311" max="2553" width="7.5703125" style="67"/>
    <col min="2554" max="2554" width="9" style="67" customWidth="1"/>
    <col min="2555" max="2555" width="33.42578125" style="67" customWidth="1"/>
    <col min="2556" max="2556" width="26.7109375" style="67" customWidth="1"/>
    <col min="2557" max="2557" width="30.85546875" style="67" customWidth="1"/>
    <col min="2558" max="2559" width="15.7109375" style="67" customWidth="1"/>
    <col min="2560" max="2560" width="15" style="67" customWidth="1"/>
    <col min="2561" max="2561" width="16.28515625" style="67" customWidth="1"/>
    <col min="2562" max="2563" width="15.7109375" style="67" customWidth="1"/>
    <col min="2564" max="2564" width="15.85546875" style="67" customWidth="1"/>
    <col min="2565" max="2566" width="9.5703125" style="67" bestFit="1" customWidth="1"/>
    <col min="2567" max="2809" width="7.5703125" style="67"/>
    <col min="2810" max="2810" width="9" style="67" customWidth="1"/>
    <col min="2811" max="2811" width="33.42578125" style="67" customWidth="1"/>
    <col min="2812" max="2812" width="26.7109375" style="67" customWidth="1"/>
    <col min="2813" max="2813" width="30.85546875" style="67" customWidth="1"/>
    <col min="2814" max="2815" width="15.7109375" style="67" customWidth="1"/>
    <col min="2816" max="2816" width="15" style="67" customWidth="1"/>
    <col min="2817" max="2817" width="16.28515625" style="67" customWidth="1"/>
    <col min="2818" max="2819" width="15.7109375" style="67" customWidth="1"/>
    <col min="2820" max="2820" width="15.85546875" style="67" customWidth="1"/>
    <col min="2821" max="2822" width="9.5703125" style="67" bestFit="1" customWidth="1"/>
    <col min="2823" max="3065" width="7.5703125" style="67"/>
    <col min="3066" max="3066" width="9" style="67" customWidth="1"/>
    <col min="3067" max="3067" width="33.42578125" style="67" customWidth="1"/>
    <col min="3068" max="3068" width="26.7109375" style="67" customWidth="1"/>
    <col min="3069" max="3069" width="30.85546875" style="67" customWidth="1"/>
    <col min="3070" max="3071" width="15.7109375" style="67" customWidth="1"/>
    <col min="3072" max="3072" width="15" style="67" customWidth="1"/>
    <col min="3073" max="3073" width="16.28515625" style="67" customWidth="1"/>
    <col min="3074" max="3075" width="15.7109375" style="67" customWidth="1"/>
    <col min="3076" max="3076" width="15.85546875" style="67" customWidth="1"/>
    <col min="3077" max="3078" width="9.5703125" style="67" bestFit="1" customWidth="1"/>
    <col min="3079" max="3321" width="7.5703125" style="67"/>
    <col min="3322" max="3322" width="9" style="67" customWidth="1"/>
    <col min="3323" max="3323" width="33.42578125" style="67" customWidth="1"/>
    <col min="3324" max="3324" width="26.7109375" style="67" customWidth="1"/>
    <col min="3325" max="3325" width="30.85546875" style="67" customWidth="1"/>
    <col min="3326" max="3327" width="15.7109375" style="67" customWidth="1"/>
    <col min="3328" max="3328" width="15" style="67" customWidth="1"/>
    <col min="3329" max="3329" width="16.28515625" style="67" customWidth="1"/>
    <col min="3330" max="3331" width="15.7109375" style="67" customWidth="1"/>
    <col min="3332" max="3332" width="15.85546875" style="67" customWidth="1"/>
    <col min="3333" max="3334" width="9.5703125" style="67" bestFit="1" customWidth="1"/>
    <col min="3335" max="3577" width="7.5703125" style="67"/>
    <col min="3578" max="3578" width="9" style="67" customWidth="1"/>
    <col min="3579" max="3579" width="33.42578125" style="67" customWidth="1"/>
    <col min="3580" max="3580" width="26.7109375" style="67" customWidth="1"/>
    <col min="3581" max="3581" width="30.85546875" style="67" customWidth="1"/>
    <col min="3582" max="3583" width="15.7109375" style="67" customWidth="1"/>
    <col min="3584" max="3584" width="15" style="67" customWidth="1"/>
    <col min="3585" max="3585" width="16.28515625" style="67" customWidth="1"/>
    <col min="3586" max="3587" width="15.7109375" style="67" customWidth="1"/>
    <col min="3588" max="3588" width="15.85546875" style="67" customWidth="1"/>
    <col min="3589" max="3590" width="9.5703125" style="67" bestFit="1" customWidth="1"/>
    <col min="3591" max="3833" width="7.5703125" style="67"/>
    <col min="3834" max="3834" width="9" style="67" customWidth="1"/>
    <col min="3835" max="3835" width="33.42578125" style="67" customWidth="1"/>
    <col min="3836" max="3836" width="26.7109375" style="67" customWidth="1"/>
    <col min="3837" max="3837" width="30.85546875" style="67" customWidth="1"/>
    <col min="3838" max="3839" width="15.7109375" style="67" customWidth="1"/>
    <col min="3840" max="3840" width="15" style="67" customWidth="1"/>
    <col min="3841" max="3841" width="16.28515625" style="67" customWidth="1"/>
    <col min="3842" max="3843" width="15.7109375" style="67" customWidth="1"/>
    <col min="3844" max="3844" width="15.85546875" style="67" customWidth="1"/>
    <col min="3845" max="3846" width="9.5703125" style="67" bestFit="1" customWidth="1"/>
    <col min="3847" max="4089" width="7.5703125" style="67"/>
    <col min="4090" max="4090" width="9" style="67" customWidth="1"/>
    <col min="4091" max="4091" width="33.42578125" style="67" customWidth="1"/>
    <col min="4092" max="4092" width="26.7109375" style="67" customWidth="1"/>
    <col min="4093" max="4093" width="30.85546875" style="67" customWidth="1"/>
    <col min="4094" max="4095" width="15.7109375" style="67" customWidth="1"/>
    <col min="4096" max="4096" width="15" style="67" customWidth="1"/>
    <col min="4097" max="4097" width="16.28515625" style="67" customWidth="1"/>
    <col min="4098" max="4099" width="15.7109375" style="67" customWidth="1"/>
    <col min="4100" max="4100" width="15.85546875" style="67" customWidth="1"/>
    <col min="4101" max="4102" width="9.5703125" style="67" bestFit="1" customWidth="1"/>
    <col min="4103" max="4345" width="7.5703125" style="67"/>
    <col min="4346" max="4346" width="9" style="67" customWidth="1"/>
    <col min="4347" max="4347" width="33.42578125" style="67" customWidth="1"/>
    <col min="4348" max="4348" width="26.7109375" style="67" customWidth="1"/>
    <col min="4349" max="4349" width="30.85546875" style="67" customWidth="1"/>
    <col min="4350" max="4351" width="15.7109375" style="67" customWidth="1"/>
    <col min="4352" max="4352" width="15" style="67" customWidth="1"/>
    <col min="4353" max="4353" width="16.28515625" style="67" customWidth="1"/>
    <col min="4354" max="4355" width="15.7109375" style="67" customWidth="1"/>
    <col min="4356" max="4356" width="15.85546875" style="67" customWidth="1"/>
    <col min="4357" max="4358" width="9.5703125" style="67" bestFit="1" customWidth="1"/>
    <col min="4359" max="4601" width="7.5703125" style="67"/>
    <col min="4602" max="4602" width="9" style="67" customWidth="1"/>
    <col min="4603" max="4603" width="33.42578125" style="67" customWidth="1"/>
    <col min="4604" max="4604" width="26.7109375" style="67" customWidth="1"/>
    <col min="4605" max="4605" width="30.85546875" style="67" customWidth="1"/>
    <col min="4606" max="4607" width="15.7109375" style="67" customWidth="1"/>
    <col min="4608" max="4608" width="15" style="67" customWidth="1"/>
    <col min="4609" max="4609" width="16.28515625" style="67" customWidth="1"/>
    <col min="4610" max="4611" width="15.7109375" style="67" customWidth="1"/>
    <col min="4612" max="4612" width="15.85546875" style="67" customWidth="1"/>
    <col min="4613" max="4614" width="9.5703125" style="67" bestFit="1" customWidth="1"/>
    <col min="4615" max="4857" width="7.5703125" style="67"/>
    <col min="4858" max="4858" width="9" style="67" customWidth="1"/>
    <col min="4859" max="4859" width="33.42578125" style="67" customWidth="1"/>
    <col min="4860" max="4860" width="26.7109375" style="67" customWidth="1"/>
    <col min="4861" max="4861" width="30.85546875" style="67" customWidth="1"/>
    <col min="4862" max="4863" width="15.7109375" style="67" customWidth="1"/>
    <col min="4864" max="4864" width="15" style="67" customWidth="1"/>
    <col min="4865" max="4865" width="16.28515625" style="67" customWidth="1"/>
    <col min="4866" max="4867" width="15.7109375" style="67" customWidth="1"/>
    <col min="4868" max="4868" width="15.85546875" style="67" customWidth="1"/>
    <col min="4869" max="4870" width="9.5703125" style="67" bestFit="1" customWidth="1"/>
    <col min="4871" max="5113" width="7.5703125" style="67"/>
    <col min="5114" max="5114" width="9" style="67" customWidth="1"/>
    <col min="5115" max="5115" width="33.42578125" style="67" customWidth="1"/>
    <col min="5116" max="5116" width="26.7109375" style="67" customWidth="1"/>
    <col min="5117" max="5117" width="30.85546875" style="67" customWidth="1"/>
    <col min="5118" max="5119" width="15.7109375" style="67" customWidth="1"/>
    <col min="5120" max="5120" width="15" style="67" customWidth="1"/>
    <col min="5121" max="5121" width="16.28515625" style="67" customWidth="1"/>
    <col min="5122" max="5123" width="15.7109375" style="67" customWidth="1"/>
    <col min="5124" max="5124" width="15.85546875" style="67" customWidth="1"/>
    <col min="5125" max="5126" width="9.5703125" style="67" bestFit="1" customWidth="1"/>
    <col min="5127" max="5369" width="7.5703125" style="67"/>
    <col min="5370" max="5370" width="9" style="67" customWidth="1"/>
    <col min="5371" max="5371" width="33.42578125" style="67" customWidth="1"/>
    <col min="5372" max="5372" width="26.7109375" style="67" customWidth="1"/>
    <col min="5373" max="5373" width="30.85546875" style="67" customWidth="1"/>
    <col min="5374" max="5375" width="15.7109375" style="67" customWidth="1"/>
    <col min="5376" max="5376" width="15" style="67" customWidth="1"/>
    <col min="5377" max="5377" width="16.28515625" style="67" customWidth="1"/>
    <col min="5378" max="5379" width="15.7109375" style="67" customWidth="1"/>
    <col min="5380" max="5380" width="15.85546875" style="67" customWidth="1"/>
    <col min="5381" max="5382" width="9.5703125" style="67" bestFit="1" customWidth="1"/>
    <col min="5383" max="5625" width="7.5703125" style="67"/>
    <col min="5626" max="5626" width="9" style="67" customWidth="1"/>
    <col min="5627" max="5627" width="33.42578125" style="67" customWidth="1"/>
    <col min="5628" max="5628" width="26.7109375" style="67" customWidth="1"/>
    <col min="5629" max="5629" width="30.85546875" style="67" customWidth="1"/>
    <col min="5630" max="5631" width="15.7109375" style="67" customWidth="1"/>
    <col min="5632" max="5632" width="15" style="67" customWidth="1"/>
    <col min="5633" max="5633" width="16.28515625" style="67" customWidth="1"/>
    <col min="5634" max="5635" width="15.7109375" style="67" customWidth="1"/>
    <col min="5636" max="5636" width="15.85546875" style="67" customWidth="1"/>
    <col min="5637" max="5638" width="9.5703125" style="67" bestFit="1" customWidth="1"/>
    <col min="5639" max="5881" width="7.5703125" style="67"/>
    <col min="5882" max="5882" width="9" style="67" customWidth="1"/>
    <col min="5883" max="5883" width="33.42578125" style="67" customWidth="1"/>
    <col min="5884" max="5884" width="26.7109375" style="67" customWidth="1"/>
    <col min="5885" max="5885" width="30.85546875" style="67" customWidth="1"/>
    <col min="5886" max="5887" width="15.7109375" style="67" customWidth="1"/>
    <col min="5888" max="5888" width="15" style="67" customWidth="1"/>
    <col min="5889" max="5889" width="16.28515625" style="67" customWidth="1"/>
    <col min="5890" max="5891" width="15.7109375" style="67" customWidth="1"/>
    <col min="5892" max="5892" width="15.85546875" style="67" customWidth="1"/>
    <col min="5893" max="5894" width="9.5703125" style="67" bestFit="1" customWidth="1"/>
    <col min="5895" max="6137" width="7.5703125" style="67"/>
    <col min="6138" max="6138" width="9" style="67" customWidth="1"/>
    <col min="6139" max="6139" width="33.42578125" style="67" customWidth="1"/>
    <col min="6140" max="6140" width="26.7109375" style="67" customWidth="1"/>
    <col min="6141" max="6141" width="30.85546875" style="67" customWidth="1"/>
    <col min="6142" max="6143" width="15.7109375" style="67" customWidth="1"/>
    <col min="6144" max="6144" width="15" style="67" customWidth="1"/>
    <col min="6145" max="6145" width="16.28515625" style="67" customWidth="1"/>
    <col min="6146" max="6147" width="15.7109375" style="67" customWidth="1"/>
    <col min="6148" max="6148" width="15.85546875" style="67" customWidth="1"/>
    <col min="6149" max="6150" width="9.5703125" style="67" bestFit="1" customWidth="1"/>
    <col min="6151" max="6393" width="7.5703125" style="67"/>
    <col min="6394" max="6394" width="9" style="67" customWidth="1"/>
    <col min="6395" max="6395" width="33.42578125" style="67" customWidth="1"/>
    <col min="6396" max="6396" width="26.7109375" style="67" customWidth="1"/>
    <col min="6397" max="6397" width="30.85546875" style="67" customWidth="1"/>
    <col min="6398" max="6399" width="15.7109375" style="67" customWidth="1"/>
    <col min="6400" max="6400" width="15" style="67" customWidth="1"/>
    <col min="6401" max="6401" width="16.28515625" style="67" customWidth="1"/>
    <col min="6402" max="6403" width="15.7109375" style="67" customWidth="1"/>
    <col min="6404" max="6404" width="15.85546875" style="67" customWidth="1"/>
    <col min="6405" max="6406" width="9.5703125" style="67" bestFit="1" customWidth="1"/>
    <col min="6407" max="6649" width="7.5703125" style="67"/>
    <col min="6650" max="6650" width="9" style="67" customWidth="1"/>
    <col min="6651" max="6651" width="33.42578125" style="67" customWidth="1"/>
    <col min="6652" max="6652" width="26.7109375" style="67" customWidth="1"/>
    <col min="6653" max="6653" width="30.85546875" style="67" customWidth="1"/>
    <col min="6654" max="6655" width="15.7109375" style="67" customWidth="1"/>
    <col min="6656" max="6656" width="15" style="67" customWidth="1"/>
    <col min="6657" max="6657" width="16.28515625" style="67" customWidth="1"/>
    <col min="6658" max="6659" width="15.7109375" style="67" customWidth="1"/>
    <col min="6660" max="6660" width="15.85546875" style="67" customWidth="1"/>
    <col min="6661" max="6662" width="9.5703125" style="67" bestFit="1" customWidth="1"/>
    <col min="6663" max="6905" width="7.5703125" style="67"/>
    <col min="6906" max="6906" width="9" style="67" customWidth="1"/>
    <col min="6907" max="6907" width="33.42578125" style="67" customWidth="1"/>
    <col min="6908" max="6908" width="26.7109375" style="67" customWidth="1"/>
    <col min="6909" max="6909" width="30.85546875" style="67" customWidth="1"/>
    <col min="6910" max="6911" width="15.7109375" style="67" customWidth="1"/>
    <col min="6912" max="6912" width="15" style="67" customWidth="1"/>
    <col min="6913" max="6913" width="16.28515625" style="67" customWidth="1"/>
    <col min="6914" max="6915" width="15.7109375" style="67" customWidth="1"/>
    <col min="6916" max="6916" width="15.85546875" style="67" customWidth="1"/>
    <col min="6917" max="6918" width="9.5703125" style="67" bestFit="1" customWidth="1"/>
    <col min="6919" max="7161" width="7.5703125" style="67"/>
    <col min="7162" max="7162" width="9" style="67" customWidth="1"/>
    <col min="7163" max="7163" width="33.42578125" style="67" customWidth="1"/>
    <col min="7164" max="7164" width="26.7109375" style="67" customWidth="1"/>
    <col min="7165" max="7165" width="30.85546875" style="67" customWidth="1"/>
    <col min="7166" max="7167" width="15.7109375" style="67" customWidth="1"/>
    <col min="7168" max="7168" width="15" style="67" customWidth="1"/>
    <col min="7169" max="7169" width="16.28515625" style="67" customWidth="1"/>
    <col min="7170" max="7171" width="15.7109375" style="67" customWidth="1"/>
    <col min="7172" max="7172" width="15.85546875" style="67" customWidth="1"/>
    <col min="7173" max="7174" width="9.5703125" style="67" bestFit="1" customWidth="1"/>
    <col min="7175" max="7417" width="7.5703125" style="67"/>
    <col min="7418" max="7418" width="9" style="67" customWidth="1"/>
    <col min="7419" max="7419" width="33.42578125" style="67" customWidth="1"/>
    <col min="7420" max="7420" width="26.7109375" style="67" customWidth="1"/>
    <col min="7421" max="7421" width="30.85546875" style="67" customWidth="1"/>
    <col min="7422" max="7423" width="15.7109375" style="67" customWidth="1"/>
    <col min="7424" max="7424" width="15" style="67" customWidth="1"/>
    <col min="7425" max="7425" width="16.28515625" style="67" customWidth="1"/>
    <col min="7426" max="7427" width="15.7109375" style="67" customWidth="1"/>
    <col min="7428" max="7428" width="15.85546875" style="67" customWidth="1"/>
    <col min="7429" max="7430" width="9.5703125" style="67" bestFit="1" customWidth="1"/>
    <col min="7431" max="7673" width="7.5703125" style="67"/>
    <col min="7674" max="7674" width="9" style="67" customWidth="1"/>
    <col min="7675" max="7675" width="33.42578125" style="67" customWidth="1"/>
    <col min="7676" max="7676" width="26.7109375" style="67" customWidth="1"/>
    <col min="7677" max="7677" width="30.85546875" style="67" customWidth="1"/>
    <col min="7678" max="7679" width="15.7109375" style="67" customWidth="1"/>
    <col min="7680" max="7680" width="15" style="67" customWidth="1"/>
    <col min="7681" max="7681" width="16.28515625" style="67" customWidth="1"/>
    <col min="7682" max="7683" width="15.7109375" style="67" customWidth="1"/>
    <col min="7684" max="7684" width="15.85546875" style="67" customWidth="1"/>
    <col min="7685" max="7686" width="9.5703125" style="67" bestFit="1" customWidth="1"/>
    <col min="7687" max="7929" width="7.5703125" style="67"/>
    <col min="7930" max="7930" width="9" style="67" customWidth="1"/>
    <col min="7931" max="7931" width="33.42578125" style="67" customWidth="1"/>
    <col min="7932" max="7932" width="26.7109375" style="67" customWidth="1"/>
    <col min="7933" max="7933" width="30.85546875" style="67" customWidth="1"/>
    <col min="7934" max="7935" width="15.7109375" style="67" customWidth="1"/>
    <col min="7936" max="7936" width="15" style="67" customWidth="1"/>
    <col min="7937" max="7937" width="16.28515625" style="67" customWidth="1"/>
    <col min="7938" max="7939" width="15.7109375" style="67" customWidth="1"/>
    <col min="7940" max="7940" width="15.85546875" style="67" customWidth="1"/>
    <col min="7941" max="7942" width="9.5703125" style="67" bestFit="1" customWidth="1"/>
    <col min="7943" max="8185" width="7.5703125" style="67"/>
    <col min="8186" max="8186" width="9" style="67" customWidth="1"/>
    <col min="8187" max="8187" width="33.42578125" style="67" customWidth="1"/>
    <col min="8188" max="8188" width="26.7109375" style="67" customWidth="1"/>
    <col min="8189" max="8189" width="30.85546875" style="67" customWidth="1"/>
    <col min="8190" max="8191" width="15.7109375" style="67" customWidth="1"/>
    <col min="8192" max="8192" width="15" style="67" customWidth="1"/>
    <col min="8193" max="8193" width="16.28515625" style="67" customWidth="1"/>
    <col min="8194" max="8195" width="15.7109375" style="67" customWidth="1"/>
    <col min="8196" max="8196" width="15.85546875" style="67" customWidth="1"/>
    <col min="8197" max="8198" width="9.5703125" style="67" bestFit="1" customWidth="1"/>
    <col min="8199" max="8441" width="7.5703125" style="67"/>
    <col min="8442" max="8442" width="9" style="67" customWidth="1"/>
    <col min="8443" max="8443" width="33.42578125" style="67" customWidth="1"/>
    <col min="8444" max="8444" width="26.7109375" style="67" customWidth="1"/>
    <col min="8445" max="8445" width="30.85546875" style="67" customWidth="1"/>
    <col min="8446" max="8447" width="15.7109375" style="67" customWidth="1"/>
    <col min="8448" max="8448" width="15" style="67" customWidth="1"/>
    <col min="8449" max="8449" width="16.28515625" style="67" customWidth="1"/>
    <col min="8450" max="8451" width="15.7109375" style="67" customWidth="1"/>
    <col min="8452" max="8452" width="15.85546875" style="67" customWidth="1"/>
    <col min="8453" max="8454" width="9.5703125" style="67" bestFit="1" customWidth="1"/>
    <col min="8455" max="8697" width="7.5703125" style="67"/>
    <col min="8698" max="8698" width="9" style="67" customWidth="1"/>
    <col min="8699" max="8699" width="33.42578125" style="67" customWidth="1"/>
    <col min="8700" max="8700" width="26.7109375" style="67" customWidth="1"/>
    <col min="8701" max="8701" width="30.85546875" style="67" customWidth="1"/>
    <col min="8702" max="8703" width="15.7109375" style="67" customWidth="1"/>
    <col min="8704" max="8704" width="15" style="67" customWidth="1"/>
    <col min="8705" max="8705" width="16.28515625" style="67" customWidth="1"/>
    <col min="8706" max="8707" width="15.7109375" style="67" customWidth="1"/>
    <col min="8708" max="8708" width="15.85546875" style="67" customWidth="1"/>
    <col min="8709" max="8710" width="9.5703125" style="67" bestFit="1" customWidth="1"/>
    <col min="8711" max="8953" width="7.5703125" style="67"/>
    <col min="8954" max="8954" width="9" style="67" customWidth="1"/>
    <col min="8955" max="8955" width="33.42578125" style="67" customWidth="1"/>
    <col min="8956" max="8956" width="26.7109375" style="67" customWidth="1"/>
    <col min="8957" max="8957" width="30.85546875" style="67" customWidth="1"/>
    <col min="8958" max="8959" width="15.7109375" style="67" customWidth="1"/>
    <col min="8960" max="8960" width="15" style="67" customWidth="1"/>
    <col min="8961" max="8961" width="16.28515625" style="67" customWidth="1"/>
    <col min="8962" max="8963" width="15.7109375" style="67" customWidth="1"/>
    <col min="8964" max="8964" width="15.85546875" style="67" customWidth="1"/>
    <col min="8965" max="8966" width="9.5703125" style="67" bestFit="1" customWidth="1"/>
    <col min="8967" max="9209" width="7.5703125" style="67"/>
    <col min="9210" max="9210" width="9" style="67" customWidth="1"/>
    <col min="9211" max="9211" width="33.42578125" style="67" customWidth="1"/>
    <col min="9212" max="9212" width="26.7109375" style="67" customWidth="1"/>
    <col min="9213" max="9213" width="30.85546875" style="67" customWidth="1"/>
    <col min="9214" max="9215" width="15.7109375" style="67" customWidth="1"/>
    <col min="9216" max="9216" width="15" style="67" customWidth="1"/>
    <col min="9217" max="9217" width="16.28515625" style="67" customWidth="1"/>
    <col min="9218" max="9219" width="15.7109375" style="67" customWidth="1"/>
    <col min="9220" max="9220" width="15.85546875" style="67" customWidth="1"/>
    <col min="9221" max="9222" width="9.5703125" style="67" bestFit="1" customWidth="1"/>
    <col min="9223" max="9465" width="7.5703125" style="67"/>
    <col min="9466" max="9466" width="9" style="67" customWidth="1"/>
    <col min="9467" max="9467" width="33.42578125" style="67" customWidth="1"/>
    <col min="9468" max="9468" width="26.7109375" style="67" customWidth="1"/>
    <col min="9469" max="9469" width="30.85546875" style="67" customWidth="1"/>
    <col min="9470" max="9471" width="15.7109375" style="67" customWidth="1"/>
    <col min="9472" max="9472" width="15" style="67" customWidth="1"/>
    <col min="9473" max="9473" width="16.28515625" style="67" customWidth="1"/>
    <col min="9474" max="9475" width="15.7109375" style="67" customWidth="1"/>
    <col min="9476" max="9476" width="15.85546875" style="67" customWidth="1"/>
    <col min="9477" max="9478" width="9.5703125" style="67" bestFit="1" customWidth="1"/>
    <col min="9479" max="9721" width="7.5703125" style="67"/>
    <col min="9722" max="9722" width="9" style="67" customWidth="1"/>
    <col min="9723" max="9723" width="33.42578125" style="67" customWidth="1"/>
    <col min="9724" max="9724" width="26.7109375" style="67" customWidth="1"/>
    <col min="9725" max="9725" width="30.85546875" style="67" customWidth="1"/>
    <col min="9726" max="9727" width="15.7109375" style="67" customWidth="1"/>
    <col min="9728" max="9728" width="15" style="67" customWidth="1"/>
    <col min="9729" max="9729" width="16.28515625" style="67" customWidth="1"/>
    <col min="9730" max="9731" width="15.7109375" style="67" customWidth="1"/>
    <col min="9732" max="9732" width="15.85546875" style="67" customWidth="1"/>
    <col min="9733" max="9734" width="9.5703125" style="67" bestFit="1" customWidth="1"/>
    <col min="9735" max="9977" width="7.5703125" style="67"/>
    <col min="9978" max="9978" width="9" style="67" customWidth="1"/>
    <col min="9979" max="9979" width="33.42578125" style="67" customWidth="1"/>
    <col min="9980" max="9980" width="26.7109375" style="67" customWidth="1"/>
    <col min="9981" max="9981" width="30.85546875" style="67" customWidth="1"/>
    <col min="9982" max="9983" width="15.7109375" style="67" customWidth="1"/>
    <col min="9984" max="9984" width="15" style="67" customWidth="1"/>
    <col min="9985" max="9985" width="16.28515625" style="67" customWidth="1"/>
    <col min="9986" max="9987" width="15.7109375" style="67" customWidth="1"/>
    <col min="9988" max="9988" width="15.85546875" style="67" customWidth="1"/>
    <col min="9989" max="9990" width="9.5703125" style="67" bestFit="1" customWidth="1"/>
    <col min="9991" max="10233" width="7.5703125" style="67"/>
    <col min="10234" max="10234" width="9" style="67" customWidth="1"/>
    <col min="10235" max="10235" width="33.42578125" style="67" customWidth="1"/>
    <col min="10236" max="10236" width="26.7109375" style="67" customWidth="1"/>
    <col min="10237" max="10237" width="30.85546875" style="67" customWidth="1"/>
    <col min="10238" max="10239" width="15.7109375" style="67" customWidth="1"/>
    <col min="10240" max="10240" width="15" style="67" customWidth="1"/>
    <col min="10241" max="10241" width="16.28515625" style="67" customWidth="1"/>
    <col min="10242" max="10243" width="15.7109375" style="67" customWidth="1"/>
    <col min="10244" max="10244" width="15.85546875" style="67" customWidth="1"/>
    <col min="10245" max="10246" width="9.5703125" style="67" bestFit="1" customWidth="1"/>
    <col min="10247" max="10489" width="7.5703125" style="67"/>
    <col min="10490" max="10490" width="9" style="67" customWidth="1"/>
    <col min="10491" max="10491" width="33.42578125" style="67" customWidth="1"/>
    <col min="10492" max="10492" width="26.7109375" style="67" customWidth="1"/>
    <col min="10493" max="10493" width="30.85546875" style="67" customWidth="1"/>
    <col min="10494" max="10495" width="15.7109375" style="67" customWidth="1"/>
    <col min="10496" max="10496" width="15" style="67" customWidth="1"/>
    <col min="10497" max="10497" width="16.28515625" style="67" customWidth="1"/>
    <col min="10498" max="10499" width="15.7109375" style="67" customWidth="1"/>
    <col min="10500" max="10500" width="15.85546875" style="67" customWidth="1"/>
    <col min="10501" max="10502" width="9.5703125" style="67" bestFit="1" customWidth="1"/>
    <col min="10503" max="10745" width="7.5703125" style="67"/>
    <col min="10746" max="10746" width="9" style="67" customWidth="1"/>
    <col min="10747" max="10747" width="33.42578125" style="67" customWidth="1"/>
    <col min="10748" max="10748" width="26.7109375" style="67" customWidth="1"/>
    <col min="10749" max="10749" width="30.85546875" style="67" customWidth="1"/>
    <col min="10750" max="10751" width="15.7109375" style="67" customWidth="1"/>
    <col min="10752" max="10752" width="15" style="67" customWidth="1"/>
    <col min="10753" max="10753" width="16.28515625" style="67" customWidth="1"/>
    <col min="10754" max="10755" width="15.7109375" style="67" customWidth="1"/>
    <col min="10756" max="10756" width="15.85546875" style="67" customWidth="1"/>
    <col min="10757" max="10758" width="9.5703125" style="67" bestFit="1" customWidth="1"/>
    <col min="10759" max="11001" width="7.5703125" style="67"/>
    <col min="11002" max="11002" width="9" style="67" customWidth="1"/>
    <col min="11003" max="11003" width="33.42578125" style="67" customWidth="1"/>
    <col min="11004" max="11004" width="26.7109375" style="67" customWidth="1"/>
    <col min="11005" max="11005" width="30.85546875" style="67" customWidth="1"/>
    <col min="11006" max="11007" width="15.7109375" style="67" customWidth="1"/>
    <col min="11008" max="11008" width="15" style="67" customWidth="1"/>
    <col min="11009" max="11009" width="16.28515625" style="67" customWidth="1"/>
    <col min="11010" max="11011" width="15.7109375" style="67" customWidth="1"/>
    <col min="11012" max="11012" width="15.85546875" style="67" customWidth="1"/>
    <col min="11013" max="11014" width="9.5703125" style="67" bestFit="1" customWidth="1"/>
    <col min="11015" max="11257" width="7.5703125" style="67"/>
    <col min="11258" max="11258" width="9" style="67" customWidth="1"/>
    <col min="11259" max="11259" width="33.42578125" style="67" customWidth="1"/>
    <col min="11260" max="11260" width="26.7109375" style="67" customWidth="1"/>
    <col min="11261" max="11261" width="30.85546875" style="67" customWidth="1"/>
    <col min="11262" max="11263" width="15.7109375" style="67" customWidth="1"/>
    <col min="11264" max="11264" width="15" style="67" customWidth="1"/>
    <col min="11265" max="11265" width="16.28515625" style="67" customWidth="1"/>
    <col min="11266" max="11267" width="15.7109375" style="67" customWidth="1"/>
    <col min="11268" max="11268" width="15.85546875" style="67" customWidth="1"/>
    <col min="11269" max="11270" width="9.5703125" style="67" bestFit="1" customWidth="1"/>
    <col min="11271" max="11513" width="7.5703125" style="67"/>
    <col min="11514" max="11514" width="9" style="67" customWidth="1"/>
    <col min="11515" max="11515" width="33.42578125" style="67" customWidth="1"/>
    <col min="11516" max="11516" width="26.7109375" style="67" customWidth="1"/>
    <col min="11517" max="11517" width="30.85546875" style="67" customWidth="1"/>
    <col min="11518" max="11519" width="15.7109375" style="67" customWidth="1"/>
    <col min="11520" max="11520" width="15" style="67" customWidth="1"/>
    <col min="11521" max="11521" width="16.28515625" style="67" customWidth="1"/>
    <col min="11522" max="11523" width="15.7109375" style="67" customWidth="1"/>
    <col min="11524" max="11524" width="15.85546875" style="67" customWidth="1"/>
    <col min="11525" max="11526" width="9.5703125" style="67" bestFit="1" customWidth="1"/>
    <col min="11527" max="11769" width="7.5703125" style="67"/>
    <col min="11770" max="11770" width="9" style="67" customWidth="1"/>
    <col min="11771" max="11771" width="33.42578125" style="67" customWidth="1"/>
    <col min="11772" max="11772" width="26.7109375" style="67" customWidth="1"/>
    <col min="11773" max="11773" width="30.85546875" style="67" customWidth="1"/>
    <col min="11774" max="11775" width="15.7109375" style="67" customWidth="1"/>
    <col min="11776" max="11776" width="15" style="67" customWidth="1"/>
    <col min="11777" max="11777" width="16.28515625" style="67" customWidth="1"/>
    <col min="11778" max="11779" width="15.7109375" style="67" customWidth="1"/>
    <col min="11780" max="11780" width="15.85546875" style="67" customWidth="1"/>
    <col min="11781" max="11782" width="9.5703125" style="67" bestFit="1" customWidth="1"/>
    <col min="11783" max="12025" width="7.5703125" style="67"/>
    <col min="12026" max="12026" width="9" style="67" customWidth="1"/>
    <col min="12027" max="12027" width="33.42578125" style="67" customWidth="1"/>
    <col min="12028" max="12028" width="26.7109375" style="67" customWidth="1"/>
    <col min="12029" max="12029" width="30.85546875" style="67" customWidth="1"/>
    <col min="12030" max="12031" width="15.7109375" style="67" customWidth="1"/>
    <col min="12032" max="12032" width="15" style="67" customWidth="1"/>
    <col min="12033" max="12033" width="16.28515625" style="67" customWidth="1"/>
    <col min="12034" max="12035" width="15.7109375" style="67" customWidth="1"/>
    <col min="12036" max="12036" width="15.85546875" style="67" customWidth="1"/>
    <col min="12037" max="12038" width="9.5703125" style="67" bestFit="1" customWidth="1"/>
    <col min="12039" max="12281" width="7.5703125" style="67"/>
    <col min="12282" max="12282" width="9" style="67" customWidth="1"/>
    <col min="12283" max="12283" width="33.42578125" style="67" customWidth="1"/>
    <col min="12284" max="12284" width="26.7109375" style="67" customWidth="1"/>
    <col min="12285" max="12285" width="30.85546875" style="67" customWidth="1"/>
    <col min="12286" max="12287" width="15.7109375" style="67" customWidth="1"/>
    <col min="12288" max="12288" width="15" style="67" customWidth="1"/>
    <col min="12289" max="12289" width="16.28515625" style="67" customWidth="1"/>
    <col min="12290" max="12291" width="15.7109375" style="67" customWidth="1"/>
    <col min="12292" max="12292" width="15.85546875" style="67" customWidth="1"/>
    <col min="12293" max="12294" width="9.5703125" style="67" bestFit="1" customWidth="1"/>
    <col min="12295" max="12537" width="7.5703125" style="67"/>
    <col min="12538" max="12538" width="9" style="67" customWidth="1"/>
    <col min="12539" max="12539" width="33.42578125" style="67" customWidth="1"/>
    <col min="12540" max="12540" width="26.7109375" style="67" customWidth="1"/>
    <col min="12541" max="12541" width="30.85546875" style="67" customWidth="1"/>
    <col min="12542" max="12543" width="15.7109375" style="67" customWidth="1"/>
    <col min="12544" max="12544" width="15" style="67" customWidth="1"/>
    <col min="12545" max="12545" width="16.28515625" style="67" customWidth="1"/>
    <col min="12546" max="12547" width="15.7109375" style="67" customWidth="1"/>
    <col min="12548" max="12548" width="15.85546875" style="67" customWidth="1"/>
    <col min="12549" max="12550" width="9.5703125" style="67" bestFit="1" customWidth="1"/>
    <col min="12551" max="12793" width="7.5703125" style="67"/>
    <col min="12794" max="12794" width="9" style="67" customWidth="1"/>
    <col min="12795" max="12795" width="33.42578125" style="67" customWidth="1"/>
    <col min="12796" max="12796" width="26.7109375" style="67" customWidth="1"/>
    <col min="12797" max="12797" width="30.85546875" style="67" customWidth="1"/>
    <col min="12798" max="12799" width="15.7109375" style="67" customWidth="1"/>
    <col min="12800" max="12800" width="15" style="67" customWidth="1"/>
    <col min="12801" max="12801" width="16.28515625" style="67" customWidth="1"/>
    <col min="12802" max="12803" width="15.7109375" style="67" customWidth="1"/>
    <col min="12804" max="12804" width="15.85546875" style="67" customWidth="1"/>
    <col min="12805" max="12806" width="9.5703125" style="67" bestFit="1" customWidth="1"/>
    <col min="12807" max="13049" width="7.5703125" style="67"/>
    <col min="13050" max="13050" width="9" style="67" customWidth="1"/>
    <col min="13051" max="13051" width="33.42578125" style="67" customWidth="1"/>
    <col min="13052" max="13052" width="26.7109375" style="67" customWidth="1"/>
    <col min="13053" max="13053" width="30.85546875" style="67" customWidth="1"/>
    <col min="13054" max="13055" width="15.7109375" style="67" customWidth="1"/>
    <col min="13056" max="13056" width="15" style="67" customWidth="1"/>
    <col min="13057" max="13057" width="16.28515625" style="67" customWidth="1"/>
    <col min="13058" max="13059" width="15.7109375" style="67" customWidth="1"/>
    <col min="13060" max="13060" width="15.85546875" style="67" customWidth="1"/>
    <col min="13061" max="13062" width="9.5703125" style="67" bestFit="1" customWidth="1"/>
    <col min="13063" max="13305" width="7.5703125" style="67"/>
    <col min="13306" max="13306" width="9" style="67" customWidth="1"/>
    <col min="13307" max="13307" width="33.42578125" style="67" customWidth="1"/>
    <col min="13308" max="13308" width="26.7109375" style="67" customWidth="1"/>
    <col min="13309" max="13309" width="30.85546875" style="67" customWidth="1"/>
    <col min="13310" max="13311" width="15.7109375" style="67" customWidth="1"/>
    <col min="13312" max="13312" width="15" style="67" customWidth="1"/>
    <col min="13313" max="13313" width="16.28515625" style="67" customWidth="1"/>
    <col min="13314" max="13315" width="15.7109375" style="67" customWidth="1"/>
    <col min="13316" max="13316" width="15.85546875" style="67" customWidth="1"/>
    <col min="13317" max="13318" width="9.5703125" style="67" bestFit="1" customWidth="1"/>
    <col min="13319" max="13561" width="7.5703125" style="67"/>
    <col min="13562" max="13562" width="9" style="67" customWidth="1"/>
    <col min="13563" max="13563" width="33.42578125" style="67" customWidth="1"/>
    <col min="13564" max="13564" width="26.7109375" style="67" customWidth="1"/>
    <col min="13565" max="13565" width="30.85546875" style="67" customWidth="1"/>
    <col min="13566" max="13567" width="15.7109375" style="67" customWidth="1"/>
    <col min="13568" max="13568" width="15" style="67" customWidth="1"/>
    <col min="13569" max="13569" width="16.28515625" style="67" customWidth="1"/>
    <col min="13570" max="13571" width="15.7109375" style="67" customWidth="1"/>
    <col min="13572" max="13572" width="15.85546875" style="67" customWidth="1"/>
    <col min="13573" max="13574" width="9.5703125" style="67" bestFit="1" customWidth="1"/>
    <col min="13575" max="13817" width="7.5703125" style="67"/>
    <col min="13818" max="13818" width="9" style="67" customWidth="1"/>
    <col min="13819" max="13819" width="33.42578125" style="67" customWidth="1"/>
    <col min="13820" max="13820" width="26.7109375" style="67" customWidth="1"/>
    <col min="13821" max="13821" width="30.85546875" style="67" customWidth="1"/>
    <col min="13822" max="13823" width="15.7109375" style="67" customWidth="1"/>
    <col min="13824" max="13824" width="15" style="67" customWidth="1"/>
    <col min="13825" max="13825" width="16.28515625" style="67" customWidth="1"/>
    <col min="13826" max="13827" width="15.7109375" style="67" customWidth="1"/>
    <col min="13828" max="13828" width="15.85546875" style="67" customWidth="1"/>
    <col min="13829" max="13830" width="9.5703125" style="67" bestFit="1" customWidth="1"/>
    <col min="13831" max="14073" width="7.5703125" style="67"/>
    <col min="14074" max="14074" width="9" style="67" customWidth="1"/>
    <col min="14075" max="14075" width="33.42578125" style="67" customWidth="1"/>
    <col min="14076" max="14076" width="26.7109375" style="67" customWidth="1"/>
    <col min="14077" max="14077" width="30.85546875" style="67" customWidth="1"/>
    <col min="14078" max="14079" width="15.7109375" style="67" customWidth="1"/>
    <col min="14080" max="14080" width="15" style="67" customWidth="1"/>
    <col min="14081" max="14081" width="16.28515625" style="67" customWidth="1"/>
    <col min="14082" max="14083" width="15.7109375" style="67" customWidth="1"/>
    <col min="14084" max="14084" width="15.85546875" style="67" customWidth="1"/>
    <col min="14085" max="14086" width="9.5703125" style="67" bestFit="1" customWidth="1"/>
    <col min="14087" max="14329" width="7.5703125" style="67"/>
    <col min="14330" max="14330" width="9" style="67" customWidth="1"/>
    <col min="14331" max="14331" width="33.42578125" style="67" customWidth="1"/>
    <col min="14332" max="14332" width="26.7109375" style="67" customWidth="1"/>
    <col min="14333" max="14333" width="30.85546875" style="67" customWidth="1"/>
    <col min="14334" max="14335" width="15.7109375" style="67" customWidth="1"/>
    <col min="14336" max="14336" width="15" style="67" customWidth="1"/>
    <col min="14337" max="14337" width="16.28515625" style="67" customWidth="1"/>
    <col min="14338" max="14339" width="15.7109375" style="67" customWidth="1"/>
    <col min="14340" max="14340" width="15.85546875" style="67" customWidth="1"/>
    <col min="14341" max="14342" width="9.5703125" style="67" bestFit="1" customWidth="1"/>
    <col min="14343" max="14585" width="7.5703125" style="67"/>
    <col min="14586" max="14586" width="9" style="67" customWidth="1"/>
    <col min="14587" max="14587" width="33.42578125" style="67" customWidth="1"/>
    <col min="14588" max="14588" width="26.7109375" style="67" customWidth="1"/>
    <col min="14589" max="14589" width="30.85546875" style="67" customWidth="1"/>
    <col min="14590" max="14591" width="15.7109375" style="67" customWidth="1"/>
    <col min="14592" max="14592" width="15" style="67" customWidth="1"/>
    <col min="14593" max="14593" width="16.28515625" style="67" customWidth="1"/>
    <col min="14594" max="14595" width="15.7109375" style="67" customWidth="1"/>
    <col min="14596" max="14596" width="15.85546875" style="67" customWidth="1"/>
    <col min="14597" max="14598" width="9.5703125" style="67" bestFit="1" customWidth="1"/>
    <col min="14599" max="14841" width="7.5703125" style="67"/>
    <col min="14842" max="14842" width="9" style="67" customWidth="1"/>
    <col min="14843" max="14843" width="33.42578125" style="67" customWidth="1"/>
    <col min="14844" max="14844" width="26.7109375" style="67" customWidth="1"/>
    <col min="14845" max="14845" width="30.85546875" style="67" customWidth="1"/>
    <col min="14846" max="14847" width="15.7109375" style="67" customWidth="1"/>
    <col min="14848" max="14848" width="15" style="67" customWidth="1"/>
    <col min="14849" max="14849" width="16.28515625" style="67" customWidth="1"/>
    <col min="14850" max="14851" width="15.7109375" style="67" customWidth="1"/>
    <col min="14852" max="14852" width="15.85546875" style="67" customWidth="1"/>
    <col min="14853" max="14854" width="9.5703125" style="67" bestFit="1" customWidth="1"/>
    <col min="14855" max="15097" width="7.5703125" style="67"/>
    <col min="15098" max="15098" width="9" style="67" customWidth="1"/>
    <col min="15099" max="15099" width="33.42578125" style="67" customWidth="1"/>
    <col min="15100" max="15100" width="26.7109375" style="67" customWidth="1"/>
    <col min="15101" max="15101" width="30.85546875" style="67" customWidth="1"/>
    <col min="15102" max="15103" width="15.7109375" style="67" customWidth="1"/>
    <col min="15104" max="15104" width="15" style="67" customWidth="1"/>
    <col min="15105" max="15105" width="16.28515625" style="67" customWidth="1"/>
    <col min="15106" max="15107" width="15.7109375" style="67" customWidth="1"/>
    <col min="15108" max="15108" width="15.85546875" style="67" customWidth="1"/>
    <col min="15109" max="15110" width="9.5703125" style="67" bestFit="1" customWidth="1"/>
    <col min="15111" max="15353" width="7.5703125" style="67"/>
    <col min="15354" max="15354" width="9" style="67" customWidth="1"/>
    <col min="15355" max="15355" width="33.42578125" style="67" customWidth="1"/>
    <col min="15356" max="15356" width="26.7109375" style="67" customWidth="1"/>
    <col min="15357" max="15357" width="30.85546875" style="67" customWidth="1"/>
    <col min="15358" max="15359" width="15.7109375" style="67" customWidth="1"/>
    <col min="15360" max="15360" width="15" style="67" customWidth="1"/>
    <col min="15361" max="15361" width="16.28515625" style="67" customWidth="1"/>
    <col min="15362" max="15363" width="15.7109375" style="67" customWidth="1"/>
    <col min="15364" max="15364" width="15.85546875" style="67" customWidth="1"/>
    <col min="15365" max="15366" width="9.5703125" style="67" bestFit="1" customWidth="1"/>
    <col min="15367" max="15609" width="7.5703125" style="67"/>
    <col min="15610" max="15610" width="9" style="67" customWidth="1"/>
    <col min="15611" max="15611" width="33.42578125" style="67" customWidth="1"/>
    <col min="15612" max="15612" width="26.7109375" style="67" customWidth="1"/>
    <col min="15613" max="15613" width="30.85546875" style="67" customWidth="1"/>
    <col min="15614" max="15615" width="15.7109375" style="67" customWidth="1"/>
    <col min="15616" max="15616" width="15" style="67" customWidth="1"/>
    <col min="15617" max="15617" width="16.28515625" style="67" customWidth="1"/>
    <col min="15618" max="15619" width="15.7109375" style="67" customWidth="1"/>
    <col min="15620" max="15620" width="15.85546875" style="67" customWidth="1"/>
    <col min="15621" max="15622" width="9.5703125" style="67" bestFit="1" customWidth="1"/>
    <col min="15623" max="15865" width="7.5703125" style="67"/>
    <col min="15866" max="15866" width="9" style="67" customWidth="1"/>
    <col min="15867" max="15867" width="33.42578125" style="67" customWidth="1"/>
    <col min="15868" max="15868" width="26.7109375" style="67" customWidth="1"/>
    <col min="15869" max="15869" width="30.85546875" style="67" customWidth="1"/>
    <col min="15870" max="15871" width="15.7109375" style="67" customWidth="1"/>
    <col min="15872" max="15872" width="15" style="67" customWidth="1"/>
    <col min="15873" max="15873" width="16.28515625" style="67" customWidth="1"/>
    <col min="15874" max="15875" width="15.7109375" style="67" customWidth="1"/>
    <col min="15876" max="15876" width="15.85546875" style="67" customWidth="1"/>
    <col min="15877" max="15878" width="9.5703125" style="67" bestFit="1" customWidth="1"/>
    <col min="15879" max="16121" width="7.5703125" style="67"/>
    <col min="16122" max="16122" width="9" style="67" customWidth="1"/>
    <col min="16123" max="16123" width="33.42578125" style="67" customWidth="1"/>
    <col min="16124" max="16124" width="26.7109375" style="67" customWidth="1"/>
    <col min="16125" max="16125" width="30.85546875" style="67" customWidth="1"/>
    <col min="16126" max="16127" width="15.7109375" style="67" customWidth="1"/>
    <col min="16128" max="16128" width="15" style="67" customWidth="1"/>
    <col min="16129" max="16129" width="16.28515625" style="67" customWidth="1"/>
    <col min="16130" max="16131" width="15.7109375" style="67" customWidth="1"/>
    <col min="16132" max="16132" width="15.85546875" style="67" customWidth="1"/>
    <col min="16133" max="16134" width="9.5703125" style="67" bestFit="1" customWidth="1"/>
    <col min="16135" max="16384" width="9.140625" style="67"/>
  </cols>
  <sheetData>
    <row r="1" spans="1:19" ht="45" customHeight="1" x14ac:dyDescent="0.25">
      <c r="A1" s="66"/>
      <c r="B1" s="66"/>
      <c r="C1" s="66"/>
      <c r="D1" s="66"/>
      <c r="E1" s="66"/>
      <c r="F1" s="66"/>
      <c r="G1" s="402" t="s">
        <v>201</v>
      </c>
      <c r="H1" s="402"/>
      <c r="I1" s="402"/>
      <c r="J1" s="402"/>
      <c r="K1" s="66"/>
    </row>
    <row r="2" spans="1:19" ht="52.5" customHeight="1" x14ac:dyDescent="0.25">
      <c r="A2" s="66"/>
      <c r="B2" s="66"/>
      <c r="C2" s="66"/>
      <c r="D2" s="66"/>
      <c r="E2" s="66"/>
      <c r="F2" s="66"/>
      <c r="G2" s="349" t="s">
        <v>17</v>
      </c>
      <c r="H2" s="349"/>
      <c r="I2" s="349"/>
      <c r="J2" s="349"/>
      <c r="K2" s="207"/>
      <c r="L2" s="69"/>
      <c r="M2" s="69"/>
      <c r="N2" s="69"/>
    </row>
    <row r="3" spans="1:19" ht="11.2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9" ht="18" customHeight="1" x14ac:dyDescent="0.25">
      <c r="A4" s="418" t="s">
        <v>86</v>
      </c>
      <c r="B4" s="418"/>
      <c r="C4" s="418"/>
      <c r="D4" s="418"/>
      <c r="E4" s="418"/>
      <c r="F4" s="418"/>
      <c r="G4" s="418"/>
      <c r="H4" s="418"/>
      <c r="I4" s="418"/>
      <c r="J4" s="418"/>
      <c r="K4" s="70"/>
      <c r="L4" s="71"/>
      <c r="M4" s="71"/>
      <c r="N4" s="71"/>
    </row>
    <row r="5" spans="1:19" x14ac:dyDescent="0.25">
      <c r="A5" s="403" t="s">
        <v>87</v>
      </c>
      <c r="B5" s="403"/>
      <c r="C5" s="403"/>
      <c r="D5" s="403"/>
      <c r="E5" s="403"/>
      <c r="F5" s="403"/>
      <c r="G5" s="403"/>
      <c r="H5" s="403"/>
      <c r="I5" s="403"/>
      <c r="J5" s="403"/>
      <c r="K5" s="70"/>
      <c r="L5" s="71"/>
      <c r="M5" s="71"/>
      <c r="N5" s="71"/>
    </row>
    <row r="6" spans="1:19" x14ac:dyDescent="0.25">
      <c r="A6" s="72"/>
      <c r="B6" s="403" t="s">
        <v>88</v>
      </c>
      <c r="C6" s="403"/>
      <c r="D6" s="403"/>
      <c r="E6" s="403"/>
      <c r="F6" s="403"/>
      <c r="G6" s="403"/>
      <c r="H6" s="403"/>
      <c r="I6" s="403"/>
      <c r="J6" s="403"/>
      <c r="K6" s="70"/>
      <c r="L6" s="71"/>
      <c r="M6" s="71"/>
      <c r="N6" s="71"/>
    </row>
    <row r="7" spans="1:19" ht="27" customHeight="1" x14ac:dyDescent="0.25">
      <c r="A7" s="72"/>
      <c r="B7" s="72"/>
      <c r="C7" s="403" t="s">
        <v>20</v>
      </c>
      <c r="D7" s="403"/>
      <c r="E7" s="403"/>
      <c r="F7" s="403"/>
      <c r="G7" s="403"/>
      <c r="H7" s="403"/>
      <c r="I7" s="72"/>
      <c r="J7" s="72"/>
      <c r="K7" s="70"/>
      <c r="L7" s="71"/>
      <c r="M7" s="71"/>
      <c r="N7" s="71"/>
    </row>
    <row r="8" spans="1:19" s="66" customFormat="1" ht="32.25" customHeight="1" x14ac:dyDescent="0.25">
      <c r="A8" s="70"/>
      <c r="B8" s="73"/>
      <c r="C8" s="70"/>
      <c r="D8" s="410"/>
      <c r="E8" s="410"/>
      <c r="F8" s="410"/>
      <c r="G8" s="70"/>
      <c r="H8" s="70"/>
      <c r="I8" s="74"/>
      <c r="J8" s="70"/>
      <c r="K8" s="75">
        <f>F12+G12+H12+I12+J12</f>
        <v>247721.38914000001</v>
      </c>
      <c r="L8" s="75"/>
      <c r="M8" s="70"/>
      <c r="N8" s="75"/>
      <c r="Q8" s="76"/>
    </row>
    <row r="9" spans="1:19" s="66" customFormat="1" ht="42" customHeight="1" x14ac:dyDescent="0.25">
      <c r="A9" s="411" t="s">
        <v>90</v>
      </c>
      <c r="B9" s="411" t="s">
        <v>21</v>
      </c>
      <c r="C9" s="411" t="s">
        <v>91</v>
      </c>
      <c r="D9" s="411" t="s">
        <v>92</v>
      </c>
      <c r="E9" s="413" t="s">
        <v>393</v>
      </c>
      <c r="F9" s="414"/>
      <c r="G9" s="414"/>
      <c r="H9" s="414"/>
      <c r="I9" s="414"/>
      <c r="J9" s="414"/>
      <c r="K9" s="414"/>
      <c r="L9" s="414"/>
      <c r="M9" s="414"/>
      <c r="N9" s="414"/>
      <c r="O9" s="415"/>
      <c r="P9" s="272">
        <f>F13+F14+F15</f>
        <v>54483.997179999998</v>
      </c>
      <c r="Q9" s="293">
        <f>47688.66917-E12</f>
        <v>0</v>
      </c>
    </row>
    <row r="10" spans="1:19" ht="99" customHeight="1" x14ac:dyDescent="0.25">
      <c r="A10" s="411"/>
      <c r="B10" s="412"/>
      <c r="C10" s="411"/>
      <c r="D10" s="411"/>
      <c r="E10" s="278" t="s">
        <v>410</v>
      </c>
      <c r="F10" s="204" t="s">
        <v>409</v>
      </c>
      <c r="G10" s="204" t="s">
        <v>338</v>
      </c>
      <c r="H10" s="204" t="s">
        <v>339</v>
      </c>
      <c r="I10" s="204" t="s">
        <v>340</v>
      </c>
      <c r="J10" s="204" t="s">
        <v>341</v>
      </c>
      <c r="K10" s="77" t="s">
        <v>93</v>
      </c>
      <c r="L10" s="77"/>
      <c r="M10" s="77"/>
      <c r="N10" s="77" t="s">
        <v>189</v>
      </c>
      <c r="O10" s="77" t="s">
        <v>203</v>
      </c>
      <c r="P10" s="67" t="s">
        <v>103</v>
      </c>
      <c r="Q10" s="68" t="s">
        <v>211</v>
      </c>
      <c r="R10" s="67">
        <v>2019</v>
      </c>
    </row>
    <row r="11" spans="1:19" ht="19.5" customHeight="1" x14ac:dyDescent="0.25">
      <c r="A11" s="78">
        <v>1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78">
        <v>7</v>
      </c>
      <c r="H11" s="78">
        <v>8</v>
      </c>
      <c r="I11" s="78">
        <v>9</v>
      </c>
      <c r="J11" s="78">
        <v>10</v>
      </c>
      <c r="K11" s="77">
        <v>11</v>
      </c>
      <c r="L11" s="79"/>
      <c r="M11" s="79"/>
      <c r="N11" s="79"/>
    </row>
    <row r="12" spans="1:19" ht="30" customHeight="1" x14ac:dyDescent="0.35">
      <c r="A12" s="404" t="s">
        <v>313</v>
      </c>
      <c r="B12" s="407" t="s">
        <v>94</v>
      </c>
      <c r="C12" s="389" t="s">
        <v>95</v>
      </c>
      <c r="D12" s="80" t="s">
        <v>96</v>
      </c>
      <c r="E12" s="106">
        <f>E13+E14+E15+E16+E17+E18</f>
        <v>47688.669170000001</v>
      </c>
      <c r="F12" s="81">
        <f>F13+F14+F15</f>
        <v>54483.997179999998</v>
      </c>
      <c r="G12" s="81">
        <f>G13+G14+G15+G16+G17+G18</f>
        <v>48309.347990000002</v>
      </c>
      <c r="H12" s="81">
        <f>G12</f>
        <v>48309.347990000002</v>
      </c>
      <c r="I12" s="81">
        <f t="shared" ref="I12:J12" si="0">I13+I14+I15+I16+I17+I18</f>
        <v>48309.347990000002</v>
      </c>
      <c r="J12" s="81">
        <f t="shared" si="0"/>
        <v>48309.347990000002</v>
      </c>
      <c r="K12" s="81">
        <f>K13+K14+K15</f>
        <v>47803.513340000005</v>
      </c>
      <c r="L12" s="81">
        <f>SUM(F12:K12)</f>
        <v>295524.90248000005</v>
      </c>
      <c r="M12" s="81" t="e">
        <f>#REF!+F12+G12+H12+I12+J12+K12</f>
        <v>#REF!</v>
      </c>
      <c r="N12" s="81">
        <f t="shared" ref="N12" si="1">SUM(N13:N18)</f>
        <v>39866.892260000001</v>
      </c>
      <c r="O12" s="81">
        <f>SUM(O13:O18)</f>
        <v>40154.010300000002</v>
      </c>
      <c r="P12" s="267">
        <f>F12+G12+H12+I12+J12</f>
        <v>247721.38914000001</v>
      </c>
      <c r="Q12" s="83" t="e">
        <f>#REF!+F12+G12+H12+I12+J12</f>
        <v>#REF!</v>
      </c>
      <c r="R12" s="82" t="e">
        <f>#REF!+F12+G12+H12+I12</f>
        <v>#REF!</v>
      </c>
    </row>
    <row r="13" spans="1:19" ht="74.25" customHeight="1" x14ac:dyDescent="0.35">
      <c r="A13" s="405"/>
      <c r="B13" s="408"/>
      <c r="C13" s="390"/>
      <c r="D13" s="84" t="s">
        <v>97</v>
      </c>
      <c r="E13" s="104">
        <f>E27</f>
        <v>2245.1827199999998</v>
      </c>
      <c r="F13" s="81">
        <f>F27</f>
        <v>2124.6</v>
      </c>
      <c r="G13" s="81">
        <f>G27</f>
        <v>2234.1</v>
      </c>
      <c r="H13" s="81">
        <f t="shared" ref="H13:J13" si="2">H27</f>
        <v>2234.1</v>
      </c>
      <c r="I13" s="81">
        <f t="shared" si="2"/>
        <v>2234.1</v>
      </c>
      <c r="J13" s="81">
        <f t="shared" si="2"/>
        <v>2234.1</v>
      </c>
      <c r="K13" s="85">
        <v>2245.1827199999998</v>
      </c>
      <c r="L13" s="81">
        <f>SUM(F13:K13)</f>
        <v>13306.182720000001</v>
      </c>
      <c r="M13" s="81" t="e">
        <f>#REF!+F13+G13+H13+I13+J13+K13</f>
        <v>#REF!</v>
      </c>
      <c r="N13" s="86">
        <f>N27+N133+N140+N154+N168+N182+N112</f>
        <v>2124.6</v>
      </c>
      <c r="O13" s="86">
        <f>O27+O133+O140+O154+O168+O182+O112</f>
        <v>2234.1</v>
      </c>
      <c r="P13" s="267">
        <f t="shared" ref="P13:P25" si="3">F13+G13+H13+I13+J13</f>
        <v>11061</v>
      </c>
      <c r="Q13" s="83" t="e">
        <f>#REF!+F13+G13+H13+I13+J13</f>
        <v>#REF!</v>
      </c>
      <c r="R13" s="82" t="e">
        <f>#REF!+F13+G13+H13+I13</f>
        <v>#REF!</v>
      </c>
    </row>
    <row r="14" spans="1:19" ht="75.75" customHeight="1" x14ac:dyDescent="0.35">
      <c r="A14" s="405"/>
      <c r="B14" s="408"/>
      <c r="C14" s="390"/>
      <c r="D14" s="84" t="s">
        <v>98</v>
      </c>
      <c r="E14" s="104">
        <f>E36+E107+E197</f>
        <v>29314.21113</v>
      </c>
      <c r="F14" s="81">
        <f>F28+F107+F197</f>
        <v>29901.229950000001</v>
      </c>
      <c r="G14" s="81">
        <f>G28+G107+G197</f>
        <v>30078.847990000002</v>
      </c>
      <c r="H14" s="81">
        <f t="shared" ref="H14:J14" si="4">H28+H107+H197</f>
        <v>30078.847990000002</v>
      </c>
      <c r="I14" s="81">
        <f t="shared" si="4"/>
        <v>30078.847990000002</v>
      </c>
      <c r="J14" s="81">
        <f t="shared" si="4"/>
        <v>30078.847990000002</v>
      </c>
      <c r="K14" s="85">
        <v>29426.579969999999</v>
      </c>
      <c r="L14" s="81">
        <f>SUM(F14:K14)</f>
        <v>179643.20188000001</v>
      </c>
      <c r="M14" s="81" t="e">
        <f>#REF!+F14+G14+H14+I14+J14+K14</f>
        <v>#REF!</v>
      </c>
      <c r="N14" s="86">
        <f>N28+N134+N141+N155+N169+N183+N113</f>
        <v>29676.492259999999</v>
      </c>
      <c r="O14" s="86">
        <f>O28+O134+O141+O155+O169+O183+O113</f>
        <v>29854.1103</v>
      </c>
      <c r="P14" s="267">
        <f t="shared" si="3"/>
        <v>150216.62191000002</v>
      </c>
      <c r="Q14" s="83" t="e">
        <f>#REF!+F14+G14+H14+I14+J14</f>
        <v>#REF!</v>
      </c>
      <c r="R14" s="82" t="e">
        <f>#REF!+F14+G14+H14+I14</f>
        <v>#REF!</v>
      </c>
    </row>
    <row r="15" spans="1:19" ht="39" customHeight="1" x14ac:dyDescent="0.35">
      <c r="A15" s="405"/>
      <c r="B15" s="408"/>
      <c r="C15" s="390"/>
      <c r="D15" s="84" t="s">
        <v>99</v>
      </c>
      <c r="E15" s="104">
        <f>E29+E135+E142+E149+E170+E177+E184+E198</f>
        <v>16129.275319999999</v>
      </c>
      <c r="F15" s="81">
        <f>F29+F135+F142+F149+F170+F177+F184+F198</f>
        <v>22458.167229999999</v>
      </c>
      <c r="G15" s="81">
        <f t="shared" ref="G15:J15" si="5">G29+G135+G142+G170+G177+G184+G198+G156</f>
        <v>15996.4</v>
      </c>
      <c r="H15" s="81">
        <f t="shared" si="5"/>
        <v>15996.4</v>
      </c>
      <c r="I15" s="81">
        <f t="shared" si="5"/>
        <v>15996.4</v>
      </c>
      <c r="J15" s="81">
        <f t="shared" si="5"/>
        <v>15996.4</v>
      </c>
      <c r="K15" s="85">
        <f>K29+K108+K135+K142+K156+K170+K177+K184+K191+K198</f>
        <v>16131.750650000002</v>
      </c>
      <c r="L15" s="81">
        <f>SUM(F15:K15)</f>
        <v>102575.51788</v>
      </c>
      <c r="M15" s="81" t="e">
        <f>#REF!+F15+G15+H15+I15+J15+K15</f>
        <v>#REF!</v>
      </c>
      <c r="N15" s="86">
        <f>N29+N135+N142+N156+N170+N184+N177+N198</f>
        <v>8065.8</v>
      </c>
      <c r="O15" s="86">
        <f>O29+O135+O142+O156+O170+O184+O177+O198</f>
        <v>8065.8</v>
      </c>
      <c r="P15" s="267">
        <f t="shared" si="3"/>
        <v>86443.767229999998</v>
      </c>
      <c r="Q15" s="83" t="e">
        <f>#REF!+F15+G15+H15+I15+J15</f>
        <v>#REF!</v>
      </c>
      <c r="R15" s="82" t="e">
        <f>#REF!+F15+G15+H15+I15</f>
        <v>#REF!</v>
      </c>
      <c r="S15" s="67">
        <f>835.321+7079.051+700+656.82098+100</f>
        <v>9371.1929799999998</v>
      </c>
    </row>
    <row r="16" spans="1:19" ht="54.75" customHeight="1" x14ac:dyDescent="0.35">
      <c r="A16" s="405"/>
      <c r="B16" s="408"/>
      <c r="C16" s="390"/>
      <c r="D16" s="84" t="s">
        <v>100</v>
      </c>
      <c r="E16" s="107">
        <v>0</v>
      </c>
      <c r="F16" s="81">
        <f t="shared" ref="F16:F18" si="6">N16</f>
        <v>0</v>
      </c>
      <c r="G16" s="81">
        <f t="shared" ref="G16:G18" si="7">O16</f>
        <v>0</v>
      </c>
      <c r="H16" s="86">
        <v>0</v>
      </c>
      <c r="I16" s="86">
        <v>0</v>
      </c>
      <c r="J16" s="86">
        <v>0</v>
      </c>
      <c r="K16" s="86">
        <v>0</v>
      </c>
      <c r="L16" s="86"/>
      <c r="M16" s="86"/>
      <c r="N16" s="86">
        <v>0</v>
      </c>
      <c r="O16" s="86">
        <v>0</v>
      </c>
      <c r="P16" s="266">
        <f t="shared" si="3"/>
        <v>0</v>
      </c>
      <c r="Q16" s="249">
        <f>F12</f>
        <v>54483.997179999998</v>
      </c>
    </row>
    <row r="17" spans="1:20" ht="56.25" customHeight="1" x14ac:dyDescent="0.35">
      <c r="A17" s="405"/>
      <c r="B17" s="408"/>
      <c r="C17" s="390"/>
      <c r="D17" s="88" t="s">
        <v>101</v>
      </c>
      <c r="E17" s="107">
        <v>0</v>
      </c>
      <c r="F17" s="81">
        <f t="shared" si="6"/>
        <v>0</v>
      </c>
      <c r="G17" s="81">
        <f t="shared" si="7"/>
        <v>0</v>
      </c>
      <c r="H17" s="86">
        <v>0</v>
      </c>
      <c r="I17" s="86">
        <v>0</v>
      </c>
      <c r="J17" s="86">
        <v>0</v>
      </c>
      <c r="K17" s="86">
        <v>0</v>
      </c>
      <c r="L17" s="86"/>
      <c r="M17" s="86"/>
      <c r="N17" s="86">
        <v>0</v>
      </c>
      <c r="O17" s="86">
        <v>0</v>
      </c>
      <c r="P17" s="266">
        <f t="shared" si="3"/>
        <v>0</v>
      </c>
    </row>
    <row r="18" spans="1:20" ht="40.5" customHeight="1" x14ac:dyDescent="0.35">
      <c r="A18" s="406"/>
      <c r="B18" s="409"/>
      <c r="C18" s="391"/>
      <c r="D18" s="84" t="s">
        <v>102</v>
      </c>
      <c r="E18" s="107">
        <v>0</v>
      </c>
      <c r="F18" s="81">
        <f t="shared" si="6"/>
        <v>0</v>
      </c>
      <c r="G18" s="81">
        <f t="shared" si="7"/>
        <v>0</v>
      </c>
      <c r="H18" s="86">
        <v>0</v>
      </c>
      <c r="I18" s="86">
        <v>0</v>
      </c>
      <c r="J18" s="86">
        <v>0</v>
      </c>
      <c r="K18" s="86">
        <v>0</v>
      </c>
      <c r="L18" s="86"/>
      <c r="M18" s="86"/>
      <c r="N18" s="86">
        <v>0</v>
      </c>
      <c r="O18" s="86">
        <v>0</v>
      </c>
      <c r="P18" s="266">
        <f t="shared" si="3"/>
        <v>0</v>
      </c>
    </row>
    <row r="19" spans="1:20" ht="40.5" hidden="1" customHeight="1" outlineLevel="1" x14ac:dyDescent="0.35">
      <c r="A19" s="426" t="s">
        <v>28</v>
      </c>
      <c r="B19" s="407" t="s">
        <v>231</v>
      </c>
      <c r="C19" s="389" t="s">
        <v>232</v>
      </c>
      <c r="D19" s="80" t="s">
        <v>103</v>
      </c>
      <c r="E19" s="289"/>
      <c r="F19" s="85"/>
      <c r="G19" s="81"/>
      <c r="H19" s="81"/>
      <c r="I19" s="81"/>
      <c r="J19" s="89"/>
      <c r="K19" s="81">
        <f t="shared" ref="K19:O19" si="8">K20+K21+K22+K23+K24+K25</f>
        <v>0</v>
      </c>
      <c r="L19" s="81">
        <f t="shared" si="8"/>
        <v>0</v>
      </c>
      <c r="M19" s="81">
        <f t="shared" si="8"/>
        <v>0</v>
      </c>
      <c r="N19" s="81">
        <f t="shared" si="8"/>
        <v>0</v>
      </c>
      <c r="O19" s="81">
        <f t="shared" si="8"/>
        <v>0</v>
      </c>
      <c r="P19" s="266">
        <f t="shared" si="3"/>
        <v>0</v>
      </c>
    </row>
    <row r="20" spans="1:20" ht="40.5" hidden="1" customHeight="1" outlineLevel="1" x14ac:dyDescent="0.35">
      <c r="A20" s="427"/>
      <c r="B20" s="408"/>
      <c r="C20" s="390"/>
      <c r="D20" s="84" t="s">
        <v>97</v>
      </c>
      <c r="E20" s="290"/>
      <c r="F20" s="85"/>
      <c r="G20" s="86"/>
      <c r="H20" s="86"/>
      <c r="I20" s="86"/>
      <c r="J20" s="87"/>
      <c r="K20" s="86">
        <v>0</v>
      </c>
      <c r="L20" s="86">
        <v>0</v>
      </c>
      <c r="M20" s="86">
        <v>0</v>
      </c>
      <c r="N20" s="86"/>
      <c r="O20" s="86"/>
      <c r="P20" s="266">
        <f t="shared" si="3"/>
        <v>0</v>
      </c>
    </row>
    <row r="21" spans="1:20" ht="40.5" hidden="1" customHeight="1" outlineLevel="1" x14ac:dyDescent="0.35">
      <c r="A21" s="427"/>
      <c r="B21" s="408"/>
      <c r="C21" s="390"/>
      <c r="D21" s="84" t="s">
        <v>98</v>
      </c>
      <c r="E21" s="290"/>
      <c r="F21" s="85"/>
      <c r="G21" s="86"/>
      <c r="H21" s="86"/>
      <c r="I21" s="86"/>
      <c r="J21" s="87"/>
      <c r="K21" s="86">
        <v>0</v>
      </c>
      <c r="L21" s="86">
        <v>0</v>
      </c>
      <c r="M21" s="86">
        <v>0</v>
      </c>
      <c r="N21" s="86"/>
      <c r="O21" s="86"/>
      <c r="P21" s="266">
        <f t="shared" si="3"/>
        <v>0</v>
      </c>
    </row>
    <row r="22" spans="1:20" ht="40.5" hidden="1" customHeight="1" outlineLevel="1" x14ac:dyDescent="0.35">
      <c r="A22" s="427"/>
      <c r="B22" s="408"/>
      <c r="C22" s="390"/>
      <c r="D22" s="84" t="s">
        <v>99</v>
      </c>
      <c r="E22" s="290"/>
      <c r="F22" s="85"/>
      <c r="G22" s="86"/>
      <c r="H22" s="86"/>
      <c r="I22" s="86"/>
      <c r="J22" s="87"/>
      <c r="K22" s="86">
        <f t="shared" ref="K22:M22" si="9">K38+K52</f>
        <v>0</v>
      </c>
      <c r="L22" s="86">
        <f t="shared" si="9"/>
        <v>0</v>
      </c>
      <c r="M22" s="86">
        <f t="shared" si="9"/>
        <v>0</v>
      </c>
      <c r="N22" s="86"/>
      <c r="O22" s="86"/>
      <c r="P22" s="266">
        <f t="shared" si="3"/>
        <v>0</v>
      </c>
    </row>
    <row r="23" spans="1:20" ht="40.5" hidden="1" customHeight="1" outlineLevel="1" x14ac:dyDescent="0.35">
      <c r="A23" s="427"/>
      <c r="B23" s="408"/>
      <c r="C23" s="390"/>
      <c r="D23" s="88" t="s">
        <v>100</v>
      </c>
      <c r="E23" s="280"/>
      <c r="F23" s="85"/>
      <c r="G23" s="86"/>
      <c r="H23" s="86"/>
      <c r="I23" s="86"/>
      <c r="J23" s="87"/>
      <c r="K23" s="86">
        <v>0</v>
      </c>
      <c r="L23" s="86">
        <v>0</v>
      </c>
      <c r="M23" s="86">
        <v>0</v>
      </c>
      <c r="N23" s="86"/>
      <c r="O23" s="86"/>
      <c r="P23" s="266">
        <f t="shared" si="3"/>
        <v>0</v>
      </c>
    </row>
    <row r="24" spans="1:20" ht="40.5" hidden="1" customHeight="1" outlineLevel="1" x14ac:dyDescent="0.35">
      <c r="A24" s="427"/>
      <c r="B24" s="408"/>
      <c r="C24" s="390"/>
      <c r="D24" s="88" t="s">
        <v>101</v>
      </c>
      <c r="E24" s="280"/>
      <c r="F24" s="85"/>
      <c r="G24" s="86"/>
      <c r="H24" s="86"/>
      <c r="I24" s="86"/>
      <c r="J24" s="87"/>
      <c r="K24" s="86">
        <v>0</v>
      </c>
      <c r="L24" s="86">
        <v>0</v>
      </c>
      <c r="M24" s="86">
        <v>0</v>
      </c>
      <c r="N24" s="86"/>
      <c r="O24" s="86"/>
      <c r="P24" s="266">
        <f t="shared" si="3"/>
        <v>0</v>
      </c>
    </row>
    <row r="25" spans="1:20" ht="207" hidden="1" customHeight="1" outlineLevel="1" x14ac:dyDescent="0.35">
      <c r="A25" s="428"/>
      <c r="B25" s="409"/>
      <c r="C25" s="391"/>
      <c r="D25" s="84" t="s">
        <v>102</v>
      </c>
      <c r="E25" s="290"/>
      <c r="F25" s="85"/>
      <c r="G25" s="86"/>
      <c r="H25" s="86"/>
      <c r="I25" s="86"/>
      <c r="J25" s="87"/>
      <c r="K25" s="86">
        <v>0</v>
      </c>
      <c r="L25" s="86">
        <v>0</v>
      </c>
      <c r="M25" s="86">
        <v>0</v>
      </c>
      <c r="N25" s="86"/>
      <c r="O25" s="86"/>
      <c r="P25" s="266">
        <f t="shared" si="3"/>
        <v>0</v>
      </c>
    </row>
    <row r="26" spans="1:20" ht="27.75" customHeight="1" collapsed="1" x14ac:dyDescent="0.25">
      <c r="A26" s="419" t="s">
        <v>36</v>
      </c>
      <c r="B26" s="420" t="s">
        <v>37</v>
      </c>
      <c r="C26" s="382" t="s">
        <v>108</v>
      </c>
      <c r="D26" s="80" t="s">
        <v>103</v>
      </c>
      <c r="E26" s="106">
        <f>E27+E28+E29+E30+E31+E32</f>
        <v>5215.3289999999997</v>
      </c>
      <c r="F26" s="81">
        <f>F27+F28+F29+F30+F31+F32</f>
        <v>5569.3962600000004</v>
      </c>
      <c r="G26" s="81">
        <f>G27+G28+G29+G30+G31+G32</f>
        <v>5856.5142999999998</v>
      </c>
      <c r="H26" s="81">
        <f t="shared" ref="H26:J26" si="10">H27+H28+H29+H30+H31+H32</f>
        <v>5856.5142999999998</v>
      </c>
      <c r="I26" s="81">
        <f t="shared" si="10"/>
        <v>5856.5142999999998</v>
      </c>
      <c r="J26" s="81">
        <f t="shared" si="10"/>
        <v>5856.5142999999998</v>
      </c>
      <c r="K26" s="81">
        <f>K27+K28+K29+K30+K31+K32</f>
        <v>5215.3289999999997</v>
      </c>
      <c r="L26" s="90">
        <f>SUM(F26:K26)</f>
        <v>34210.782459999995</v>
      </c>
      <c r="M26" s="90"/>
      <c r="N26" s="90">
        <f>N27+N28+N29</f>
        <v>5569.3962600000004</v>
      </c>
      <c r="O26" s="90">
        <f>O27+O28+O29</f>
        <v>5856.5142999999998</v>
      </c>
      <c r="P26" s="91">
        <f>F26+G26+H26+I26+J26</f>
        <v>28995.453459999997</v>
      </c>
    </row>
    <row r="27" spans="1:20" ht="72" customHeight="1" x14ac:dyDescent="0.25">
      <c r="A27" s="419"/>
      <c r="B27" s="421"/>
      <c r="C27" s="382"/>
      <c r="D27" s="84" t="s">
        <v>97</v>
      </c>
      <c r="E27" s="104">
        <v>2245.1827199999998</v>
      </c>
      <c r="F27" s="85">
        <f>N27</f>
        <v>2124.6</v>
      </c>
      <c r="G27" s="104">
        <f>O27</f>
        <v>2234.1</v>
      </c>
      <c r="H27" s="86">
        <v>2234.1</v>
      </c>
      <c r="I27" s="86">
        <v>2234.1</v>
      </c>
      <c r="J27" s="86">
        <v>2234.1</v>
      </c>
      <c r="K27" s="86">
        <v>2245.1827199999998</v>
      </c>
      <c r="L27" s="86"/>
      <c r="M27" s="86"/>
      <c r="N27" s="86">
        <v>2124.6</v>
      </c>
      <c r="O27" s="92">
        <v>2234.1</v>
      </c>
      <c r="P27" s="91">
        <f t="shared" ref="P27:P29" si="11">F27+G27+H27+I27+J27</f>
        <v>11061</v>
      </c>
      <c r="Q27" s="94"/>
      <c r="R27" s="95"/>
      <c r="S27" s="93"/>
      <c r="T27" s="93"/>
    </row>
    <row r="28" spans="1:20" ht="75.75" customHeight="1" x14ac:dyDescent="0.25">
      <c r="A28" s="419"/>
      <c r="B28" s="421"/>
      <c r="C28" s="382"/>
      <c r="D28" s="84" t="s">
        <v>98</v>
      </c>
      <c r="E28" s="104">
        <v>1704.34628</v>
      </c>
      <c r="F28" s="85">
        <f t="shared" ref="F28:F32" si="12">N28</f>
        <v>2178.9962599999999</v>
      </c>
      <c r="G28" s="104">
        <f t="shared" ref="G28:G32" si="13">O28</f>
        <v>2356.6143000000002</v>
      </c>
      <c r="H28" s="86">
        <v>2356.6143000000002</v>
      </c>
      <c r="I28" s="86">
        <v>2356.6143000000002</v>
      </c>
      <c r="J28" s="86">
        <v>2356.6143000000002</v>
      </c>
      <c r="K28" s="86">
        <v>1704.34628</v>
      </c>
      <c r="L28" s="86"/>
      <c r="M28" s="86"/>
      <c r="N28" s="86">
        <v>2178.9962599999999</v>
      </c>
      <c r="O28" s="92">
        <v>2356.6143000000002</v>
      </c>
      <c r="P28" s="91">
        <f t="shared" si="11"/>
        <v>11605.453460000001</v>
      </c>
    </row>
    <row r="29" spans="1:20" ht="40.5" customHeight="1" x14ac:dyDescent="0.25">
      <c r="A29" s="419"/>
      <c r="B29" s="421"/>
      <c r="C29" s="382"/>
      <c r="D29" s="84" t="s">
        <v>99</v>
      </c>
      <c r="E29" s="104">
        <f>E37</f>
        <v>1265.8</v>
      </c>
      <c r="F29" s="85">
        <f t="shared" si="12"/>
        <v>1265.8</v>
      </c>
      <c r="G29" s="104">
        <f t="shared" si="13"/>
        <v>1265.8</v>
      </c>
      <c r="H29" s="86">
        <v>1265.8</v>
      </c>
      <c r="I29" s="86">
        <v>1265.8</v>
      </c>
      <c r="J29" s="86">
        <v>1265.8</v>
      </c>
      <c r="K29" s="86">
        <f t="shared" ref="K29" si="14">K37</f>
        <v>1265.8</v>
      </c>
      <c r="L29" s="86"/>
      <c r="M29" s="86"/>
      <c r="N29" s="86">
        <f>1274.58-8.78</f>
        <v>1265.8</v>
      </c>
      <c r="O29" s="92">
        <v>1265.8</v>
      </c>
      <c r="P29" s="91">
        <f t="shared" si="11"/>
        <v>6329</v>
      </c>
    </row>
    <row r="30" spans="1:20" ht="53.25" customHeight="1" x14ac:dyDescent="0.25">
      <c r="A30" s="419"/>
      <c r="B30" s="421"/>
      <c r="C30" s="382"/>
      <c r="D30" s="84" t="s">
        <v>100</v>
      </c>
      <c r="E30" s="288">
        <v>0</v>
      </c>
      <c r="F30" s="104">
        <f t="shared" si="12"/>
        <v>0</v>
      </c>
      <c r="G30" s="104">
        <f t="shared" si="13"/>
        <v>0</v>
      </c>
      <c r="H30" s="97">
        <v>0</v>
      </c>
      <c r="I30" s="232">
        <v>0</v>
      </c>
      <c r="J30" s="232">
        <v>0</v>
      </c>
      <c r="K30" s="98">
        <v>0</v>
      </c>
      <c r="L30" s="98"/>
      <c r="M30" s="98"/>
      <c r="N30" s="98">
        <v>0</v>
      </c>
      <c r="O30" s="98">
        <v>0</v>
      </c>
    </row>
    <row r="31" spans="1:20" ht="56.25" customHeight="1" x14ac:dyDescent="0.25">
      <c r="A31" s="419"/>
      <c r="B31" s="421"/>
      <c r="C31" s="382"/>
      <c r="D31" s="84" t="s">
        <v>101</v>
      </c>
      <c r="E31" s="288">
        <v>0</v>
      </c>
      <c r="F31" s="104">
        <f t="shared" si="12"/>
        <v>0</v>
      </c>
      <c r="G31" s="104">
        <f t="shared" si="13"/>
        <v>0</v>
      </c>
      <c r="H31" s="97">
        <v>0</v>
      </c>
      <c r="I31" s="232">
        <v>0</v>
      </c>
      <c r="J31" s="232">
        <v>0</v>
      </c>
      <c r="K31" s="98">
        <v>0</v>
      </c>
      <c r="L31" s="98"/>
      <c r="M31" s="98"/>
      <c r="N31" s="98">
        <v>0</v>
      </c>
      <c r="O31" s="98">
        <v>0</v>
      </c>
    </row>
    <row r="32" spans="1:20" ht="39.75" customHeight="1" x14ac:dyDescent="0.25">
      <c r="A32" s="419"/>
      <c r="B32" s="422"/>
      <c r="C32" s="382"/>
      <c r="D32" s="84" t="s">
        <v>102</v>
      </c>
      <c r="E32" s="288">
        <v>0</v>
      </c>
      <c r="F32" s="104">
        <f t="shared" si="12"/>
        <v>0</v>
      </c>
      <c r="G32" s="104">
        <f t="shared" si="13"/>
        <v>0</v>
      </c>
      <c r="H32" s="97">
        <v>0</v>
      </c>
      <c r="I32" s="232">
        <v>0</v>
      </c>
      <c r="J32" s="232">
        <v>0</v>
      </c>
      <c r="K32" s="98">
        <v>0</v>
      </c>
      <c r="L32" s="98"/>
      <c r="M32" s="98"/>
      <c r="N32" s="98">
        <v>0</v>
      </c>
      <c r="O32" s="98">
        <v>0</v>
      </c>
    </row>
    <row r="33" spans="1:17" ht="28.5" customHeight="1" x14ac:dyDescent="0.25">
      <c r="A33" s="424" t="s">
        <v>54</v>
      </c>
      <c r="B33" s="425"/>
      <c r="C33" s="425"/>
      <c r="D33" s="215"/>
      <c r="E33" s="291"/>
      <c r="F33" s="225"/>
      <c r="G33" s="224"/>
      <c r="H33" s="215"/>
      <c r="I33" s="215"/>
      <c r="J33" s="216"/>
      <c r="K33" s="97"/>
      <c r="L33" s="99"/>
      <c r="M33" s="99"/>
      <c r="N33" s="99"/>
      <c r="O33" s="100"/>
    </row>
    <row r="34" spans="1:17" ht="25.5" customHeight="1" x14ac:dyDescent="0.25">
      <c r="A34" s="423" t="s">
        <v>38</v>
      </c>
      <c r="B34" s="379" t="s">
        <v>39</v>
      </c>
      <c r="C34" s="382" t="s">
        <v>108</v>
      </c>
      <c r="D34" s="80" t="s">
        <v>103</v>
      </c>
      <c r="E34" s="106">
        <f>E35+E36+E37+E38+E39+E40</f>
        <v>5215.3289999999997</v>
      </c>
      <c r="F34" s="106">
        <f>F35+F36+F37</f>
        <v>5569.3962600000004</v>
      </c>
      <c r="G34" s="106">
        <f t="shared" ref="G34:J34" si="15">G35+G36+G37+G38+G39+G40</f>
        <v>5856.5142999999998</v>
      </c>
      <c r="H34" s="106">
        <f t="shared" si="15"/>
        <v>5856.5142999999998</v>
      </c>
      <c r="I34" s="106">
        <f t="shared" si="15"/>
        <v>5856.5142999999998</v>
      </c>
      <c r="J34" s="106">
        <f t="shared" si="15"/>
        <v>5856.5142999999998</v>
      </c>
      <c r="K34" s="81">
        <f>K35+K36+K37+K38+K39+K40</f>
        <v>5215.3289999999997</v>
      </c>
      <c r="L34" s="81"/>
      <c r="M34" s="81"/>
      <c r="N34" s="81">
        <f>N26</f>
        <v>5569.3962600000004</v>
      </c>
      <c r="O34" s="101">
        <f>O35+O36+O37</f>
        <v>5856.5142999999998</v>
      </c>
      <c r="P34" s="102">
        <f>F34+G34+H34+I34+J34+K34+N34+O34</f>
        <v>45636.693019999999</v>
      </c>
      <c r="Q34" s="83">
        <f>F34+G34+H34+I34+J34</f>
        <v>28995.453459999997</v>
      </c>
    </row>
    <row r="35" spans="1:17" ht="74.25" customHeight="1" x14ac:dyDescent="0.25">
      <c r="A35" s="423"/>
      <c r="B35" s="380"/>
      <c r="C35" s="382"/>
      <c r="D35" s="84" t="s">
        <v>97</v>
      </c>
      <c r="E35" s="104">
        <v>2245.1827199999998</v>
      </c>
      <c r="F35" s="104">
        <f>N35</f>
        <v>2124.6</v>
      </c>
      <c r="G35" s="104">
        <f>O35</f>
        <v>2234.1</v>
      </c>
      <c r="H35" s="86">
        <v>2234.1</v>
      </c>
      <c r="I35" s="86">
        <v>2234.1</v>
      </c>
      <c r="J35" s="86">
        <v>2234.1</v>
      </c>
      <c r="K35" s="86">
        <v>2245.1827199999998</v>
      </c>
      <c r="L35" s="86"/>
      <c r="M35" s="86"/>
      <c r="N35" s="86">
        <f>N27</f>
        <v>2124.6</v>
      </c>
      <c r="O35" s="86">
        <f t="shared" ref="N35:O40" si="16">O27</f>
        <v>2234.1</v>
      </c>
      <c r="P35" s="102">
        <f>F35+G35+H35+I35+J35+K35+N35+O35</f>
        <v>17664.882720000001</v>
      </c>
      <c r="Q35" s="83">
        <f>F35+G35+H35+I35+J35</f>
        <v>11061</v>
      </c>
    </row>
    <row r="36" spans="1:17" ht="76.5" customHeight="1" x14ac:dyDescent="0.25">
      <c r="A36" s="423"/>
      <c r="B36" s="380"/>
      <c r="C36" s="382"/>
      <c r="D36" s="84" t="s">
        <v>98</v>
      </c>
      <c r="E36" s="104">
        <v>1704.34628</v>
      </c>
      <c r="F36" s="104">
        <f t="shared" ref="F36:F40" si="17">N36</f>
        <v>2178.9962599999999</v>
      </c>
      <c r="G36" s="104">
        <f t="shared" ref="G36:G40" si="18">O36</f>
        <v>2356.6143000000002</v>
      </c>
      <c r="H36" s="86">
        <v>2356.6143000000002</v>
      </c>
      <c r="I36" s="86">
        <v>2356.6143000000002</v>
      </c>
      <c r="J36" s="86">
        <v>2356.6143000000002</v>
      </c>
      <c r="K36" s="86">
        <v>1704.34628</v>
      </c>
      <c r="L36" s="86"/>
      <c r="M36" s="86"/>
      <c r="N36" s="86">
        <f>N28</f>
        <v>2178.9962599999999</v>
      </c>
      <c r="O36" s="86">
        <f t="shared" si="16"/>
        <v>2356.6143000000002</v>
      </c>
      <c r="P36" s="102">
        <f>F36+G36+H36+I36+J36+K36+N36+O36</f>
        <v>17845.4103</v>
      </c>
      <c r="Q36" s="83">
        <f>F36+G36+H36+I36+J36</f>
        <v>11605.453460000001</v>
      </c>
    </row>
    <row r="37" spans="1:17" ht="42" customHeight="1" x14ac:dyDescent="0.25">
      <c r="A37" s="423"/>
      <c r="B37" s="380"/>
      <c r="C37" s="382"/>
      <c r="D37" s="84" t="s">
        <v>99</v>
      </c>
      <c r="E37" s="104">
        <v>1265.8</v>
      </c>
      <c r="F37" s="104">
        <f t="shared" si="17"/>
        <v>1265.8</v>
      </c>
      <c r="G37" s="104">
        <f t="shared" si="18"/>
        <v>1265.8</v>
      </c>
      <c r="H37" s="86">
        <v>1265.8</v>
      </c>
      <c r="I37" s="86">
        <v>1265.8</v>
      </c>
      <c r="J37" s="86">
        <v>1265.8</v>
      </c>
      <c r="K37" s="86">
        <v>1265.8</v>
      </c>
      <c r="L37" s="86"/>
      <c r="M37" s="86"/>
      <c r="N37" s="86">
        <f t="shared" si="16"/>
        <v>1265.8</v>
      </c>
      <c r="O37" s="103">
        <v>1265.8</v>
      </c>
      <c r="P37" s="102">
        <f>F37+G37+H37+I37+J37+K37+N37+O37</f>
        <v>10126.4</v>
      </c>
      <c r="Q37" s="83">
        <f>F37+G37+H37+I37+J37</f>
        <v>6329</v>
      </c>
    </row>
    <row r="38" spans="1:17" ht="58.5" customHeight="1" x14ac:dyDescent="0.25">
      <c r="A38" s="423"/>
      <c r="B38" s="380"/>
      <c r="C38" s="382"/>
      <c r="D38" s="84" t="s">
        <v>100</v>
      </c>
      <c r="E38" s="104">
        <v>0</v>
      </c>
      <c r="F38" s="104">
        <f t="shared" si="17"/>
        <v>0</v>
      </c>
      <c r="G38" s="104">
        <f t="shared" si="18"/>
        <v>0</v>
      </c>
      <c r="H38" s="86">
        <v>0</v>
      </c>
      <c r="I38" s="86">
        <v>0</v>
      </c>
      <c r="J38" s="86">
        <v>0</v>
      </c>
      <c r="K38" s="86">
        <v>0</v>
      </c>
      <c r="L38" s="86"/>
      <c r="M38" s="86"/>
      <c r="N38" s="104">
        <f t="shared" si="16"/>
        <v>0</v>
      </c>
      <c r="O38" s="104">
        <f t="shared" si="16"/>
        <v>0</v>
      </c>
    </row>
    <row r="39" spans="1:17" ht="55.5" customHeight="1" x14ac:dyDescent="0.25">
      <c r="A39" s="423"/>
      <c r="B39" s="380"/>
      <c r="C39" s="382"/>
      <c r="D39" s="84" t="s">
        <v>101</v>
      </c>
      <c r="E39" s="104">
        <v>0</v>
      </c>
      <c r="F39" s="104">
        <f t="shared" si="17"/>
        <v>0</v>
      </c>
      <c r="G39" s="104">
        <f t="shared" si="18"/>
        <v>0</v>
      </c>
      <c r="H39" s="86">
        <v>0</v>
      </c>
      <c r="I39" s="86">
        <v>0</v>
      </c>
      <c r="J39" s="86">
        <v>0</v>
      </c>
      <c r="K39" s="86">
        <v>0</v>
      </c>
      <c r="L39" s="86"/>
      <c r="M39" s="86"/>
      <c r="N39" s="104">
        <f t="shared" si="16"/>
        <v>0</v>
      </c>
      <c r="O39" s="104">
        <f t="shared" si="16"/>
        <v>0</v>
      </c>
    </row>
    <row r="40" spans="1:17" ht="37.5" customHeight="1" x14ac:dyDescent="0.25">
      <c r="A40" s="423"/>
      <c r="B40" s="381"/>
      <c r="C40" s="382"/>
      <c r="D40" s="84" t="s">
        <v>102</v>
      </c>
      <c r="E40" s="104">
        <v>0</v>
      </c>
      <c r="F40" s="104">
        <f t="shared" si="17"/>
        <v>0</v>
      </c>
      <c r="G40" s="104">
        <f t="shared" si="18"/>
        <v>0</v>
      </c>
      <c r="H40" s="86">
        <v>0</v>
      </c>
      <c r="I40" s="86">
        <v>0</v>
      </c>
      <c r="J40" s="86">
        <v>0</v>
      </c>
      <c r="K40" s="86">
        <v>0</v>
      </c>
      <c r="L40" s="86"/>
      <c r="M40" s="86"/>
      <c r="N40" s="104">
        <f t="shared" si="16"/>
        <v>0</v>
      </c>
      <c r="O40" s="104">
        <f t="shared" si="16"/>
        <v>0</v>
      </c>
    </row>
    <row r="41" spans="1:17" ht="27.75" customHeight="1" x14ac:dyDescent="0.25">
      <c r="A41" s="416" t="s">
        <v>106</v>
      </c>
      <c r="B41" s="417"/>
      <c r="C41" s="417"/>
      <c r="D41" s="213"/>
      <c r="E41" s="286"/>
      <c r="F41" s="225"/>
      <c r="G41" s="226"/>
      <c r="H41" s="213"/>
      <c r="I41" s="214"/>
      <c r="J41" s="105"/>
      <c r="K41" s="97"/>
      <c r="L41" s="99"/>
      <c r="M41" s="99"/>
      <c r="N41" s="99"/>
      <c r="O41" s="100"/>
    </row>
    <row r="42" spans="1:17" ht="27" customHeight="1" x14ac:dyDescent="0.25">
      <c r="A42" s="423" t="s">
        <v>40</v>
      </c>
      <c r="B42" s="379" t="s">
        <v>41</v>
      </c>
      <c r="C42" s="382" t="s">
        <v>105</v>
      </c>
      <c r="D42" s="80" t="s">
        <v>103</v>
      </c>
      <c r="E42" s="106">
        <f t="shared" ref="E42:J42" si="19">E43+E44+E45+E46+E47+E48</f>
        <v>0</v>
      </c>
      <c r="F42" s="106">
        <f t="shared" si="19"/>
        <v>0</v>
      </c>
      <c r="G42" s="106">
        <f t="shared" si="19"/>
        <v>0</v>
      </c>
      <c r="H42" s="106">
        <f t="shared" si="19"/>
        <v>0</v>
      </c>
      <c r="I42" s="106">
        <f t="shared" si="19"/>
        <v>0</v>
      </c>
      <c r="J42" s="106">
        <f t="shared" si="19"/>
        <v>0</v>
      </c>
      <c r="K42" s="81">
        <v>0</v>
      </c>
      <c r="L42" s="81"/>
      <c r="M42" s="81"/>
      <c r="N42" s="81">
        <v>0</v>
      </c>
      <c r="O42" s="81">
        <v>0</v>
      </c>
    </row>
    <row r="43" spans="1:17" ht="78" customHeight="1" x14ac:dyDescent="0.25">
      <c r="A43" s="423"/>
      <c r="B43" s="380"/>
      <c r="C43" s="382"/>
      <c r="D43" s="84" t="s">
        <v>97</v>
      </c>
      <c r="E43" s="104">
        <f>M43</f>
        <v>0</v>
      </c>
      <c r="F43" s="104">
        <f>N43</f>
        <v>0</v>
      </c>
      <c r="G43" s="104">
        <f>O43</f>
        <v>0</v>
      </c>
      <c r="H43" s="86">
        <v>0</v>
      </c>
      <c r="I43" s="86">
        <v>0</v>
      </c>
      <c r="J43" s="86">
        <v>0</v>
      </c>
      <c r="K43" s="86">
        <v>0</v>
      </c>
      <c r="L43" s="86"/>
      <c r="M43" s="86"/>
      <c r="N43" s="86">
        <v>0</v>
      </c>
      <c r="O43" s="86">
        <v>0</v>
      </c>
    </row>
    <row r="44" spans="1:17" ht="72.75" customHeight="1" x14ac:dyDescent="0.25">
      <c r="A44" s="423"/>
      <c r="B44" s="380"/>
      <c r="C44" s="382"/>
      <c r="D44" s="84" t="s">
        <v>98</v>
      </c>
      <c r="E44" s="104">
        <f t="shared" ref="E44:F48" si="20">M44</f>
        <v>0</v>
      </c>
      <c r="F44" s="104">
        <f t="shared" si="20"/>
        <v>0</v>
      </c>
      <c r="G44" s="104">
        <f t="shared" ref="G44:G48" si="21">O44</f>
        <v>0</v>
      </c>
      <c r="H44" s="86">
        <v>0</v>
      </c>
      <c r="I44" s="86">
        <v>0</v>
      </c>
      <c r="J44" s="86">
        <v>0</v>
      </c>
      <c r="K44" s="86">
        <v>0</v>
      </c>
      <c r="L44" s="86"/>
      <c r="M44" s="86"/>
      <c r="N44" s="86">
        <v>0</v>
      </c>
      <c r="O44" s="86">
        <v>0</v>
      </c>
    </row>
    <row r="45" spans="1:17" ht="37.5" customHeight="1" x14ac:dyDescent="0.25">
      <c r="A45" s="423"/>
      <c r="B45" s="380"/>
      <c r="C45" s="382"/>
      <c r="D45" s="84" t="s">
        <v>99</v>
      </c>
      <c r="E45" s="104">
        <f t="shared" si="20"/>
        <v>0</v>
      </c>
      <c r="F45" s="104">
        <f t="shared" si="20"/>
        <v>0</v>
      </c>
      <c r="G45" s="104">
        <f t="shared" si="21"/>
        <v>0</v>
      </c>
      <c r="H45" s="86">
        <v>0</v>
      </c>
      <c r="I45" s="86">
        <v>0</v>
      </c>
      <c r="J45" s="86">
        <v>0</v>
      </c>
      <c r="K45" s="86">
        <v>0</v>
      </c>
      <c r="L45" s="86"/>
      <c r="M45" s="86"/>
      <c r="N45" s="86">
        <v>0</v>
      </c>
      <c r="O45" s="86">
        <v>0</v>
      </c>
    </row>
    <row r="46" spans="1:17" ht="51" customHeight="1" x14ac:dyDescent="0.25">
      <c r="A46" s="423"/>
      <c r="B46" s="380"/>
      <c r="C46" s="382"/>
      <c r="D46" s="84" t="s">
        <v>100</v>
      </c>
      <c r="E46" s="104">
        <f t="shared" si="20"/>
        <v>0</v>
      </c>
      <c r="F46" s="104">
        <f t="shared" si="20"/>
        <v>0</v>
      </c>
      <c r="G46" s="104">
        <f t="shared" si="21"/>
        <v>0</v>
      </c>
      <c r="H46" s="86">
        <v>0</v>
      </c>
      <c r="I46" s="86">
        <v>0</v>
      </c>
      <c r="J46" s="86">
        <v>0</v>
      </c>
      <c r="K46" s="86">
        <v>0</v>
      </c>
      <c r="L46" s="86"/>
      <c r="M46" s="86"/>
      <c r="N46" s="86">
        <v>0</v>
      </c>
      <c r="O46" s="86">
        <v>0</v>
      </c>
    </row>
    <row r="47" spans="1:17" ht="55.5" customHeight="1" x14ac:dyDescent="0.25">
      <c r="A47" s="423"/>
      <c r="B47" s="380"/>
      <c r="C47" s="382"/>
      <c r="D47" s="84" t="s">
        <v>101</v>
      </c>
      <c r="E47" s="104">
        <f t="shared" si="20"/>
        <v>0</v>
      </c>
      <c r="F47" s="104">
        <f t="shared" si="20"/>
        <v>0</v>
      </c>
      <c r="G47" s="104">
        <f t="shared" si="21"/>
        <v>0</v>
      </c>
      <c r="H47" s="86">
        <v>0</v>
      </c>
      <c r="I47" s="86">
        <v>0</v>
      </c>
      <c r="J47" s="86">
        <v>0</v>
      </c>
      <c r="K47" s="86">
        <v>0</v>
      </c>
      <c r="L47" s="86"/>
      <c r="M47" s="86"/>
      <c r="N47" s="86">
        <v>0</v>
      </c>
      <c r="O47" s="86">
        <v>0</v>
      </c>
    </row>
    <row r="48" spans="1:17" ht="36" customHeight="1" x14ac:dyDescent="0.25">
      <c r="A48" s="423"/>
      <c r="B48" s="381"/>
      <c r="C48" s="382"/>
      <c r="D48" s="84" t="s">
        <v>102</v>
      </c>
      <c r="E48" s="104">
        <f t="shared" si="20"/>
        <v>0</v>
      </c>
      <c r="F48" s="104">
        <f t="shared" si="20"/>
        <v>0</v>
      </c>
      <c r="G48" s="104">
        <f t="shared" si="21"/>
        <v>0</v>
      </c>
      <c r="H48" s="86">
        <v>0</v>
      </c>
      <c r="I48" s="86">
        <v>0</v>
      </c>
      <c r="J48" s="86">
        <v>0</v>
      </c>
      <c r="K48" s="86">
        <v>0</v>
      </c>
      <c r="L48" s="86"/>
      <c r="M48" s="86"/>
      <c r="N48" s="86">
        <v>0</v>
      </c>
      <c r="O48" s="86">
        <v>0</v>
      </c>
    </row>
    <row r="49" spans="1:15" ht="21.75" customHeight="1" x14ac:dyDescent="0.25">
      <c r="A49" s="423" t="s">
        <v>43</v>
      </c>
      <c r="B49" s="389" t="s">
        <v>44</v>
      </c>
      <c r="C49" s="382" t="s">
        <v>105</v>
      </c>
      <c r="D49" s="80" t="s">
        <v>103</v>
      </c>
      <c r="E49" s="106">
        <f t="shared" ref="E49" si="22">E50+E51+E52+E53+E54+E55</f>
        <v>0</v>
      </c>
      <c r="F49" s="106">
        <f t="shared" ref="F49:J49" si="23">F50+F51+F52+F53+F54+F55</f>
        <v>0</v>
      </c>
      <c r="G49" s="106">
        <f t="shared" si="23"/>
        <v>0</v>
      </c>
      <c r="H49" s="106">
        <f t="shared" si="23"/>
        <v>0</v>
      </c>
      <c r="I49" s="106">
        <f t="shared" si="23"/>
        <v>0</v>
      </c>
      <c r="J49" s="106">
        <f t="shared" si="23"/>
        <v>0</v>
      </c>
      <c r="K49" s="81">
        <v>0</v>
      </c>
      <c r="L49" s="81"/>
      <c r="M49" s="81"/>
      <c r="N49" s="81">
        <v>0</v>
      </c>
      <c r="O49" s="81">
        <v>0</v>
      </c>
    </row>
    <row r="50" spans="1:15" ht="75" customHeight="1" x14ac:dyDescent="0.25">
      <c r="A50" s="423"/>
      <c r="B50" s="390"/>
      <c r="C50" s="382"/>
      <c r="D50" s="84" t="s">
        <v>97</v>
      </c>
      <c r="E50" s="104">
        <f>M50</f>
        <v>0</v>
      </c>
      <c r="F50" s="104">
        <f>N50</f>
        <v>0</v>
      </c>
      <c r="G50" s="104">
        <f>O50</f>
        <v>0</v>
      </c>
      <c r="H50" s="86">
        <v>0</v>
      </c>
      <c r="I50" s="86">
        <v>0</v>
      </c>
      <c r="J50" s="86">
        <v>0</v>
      </c>
      <c r="K50" s="86">
        <v>0</v>
      </c>
      <c r="L50" s="86"/>
      <c r="M50" s="86"/>
      <c r="N50" s="86">
        <v>0</v>
      </c>
      <c r="O50" s="86">
        <v>0</v>
      </c>
    </row>
    <row r="51" spans="1:15" ht="75.75" customHeight="1" x14ac:dyDescent="0.25">
      <c r="A51" s="423"/>
      <c r="B51" s="390"/>
      <c r="C51" s="382"/>
      <c r="D51" s="84" t="s">
        <v>98</v>
      </c>
      <c r="E51" s="104">
        <f t="shared" ref="E51:F55" si="24">M51</f>
        <v>0</v>
      </c>
      <c r="F51" s="104">
        <f t="shared" si="24"/>
        <v>0</v>
      </c>
      <c r="G51" s="104">
        <f t="shared" ref="G51:G55" si="25">O51</f>
        <v>0</v>
      </c>
      <c r="H51" s="86">
        <v>0</v>
      </c>
      <c r="I51" s="86">
        <v>0</v>
      </c>
      <c r="J51" s="86">
        <v>0</v>
      </c>
      <c r="K51" s="86">
        <v>0</v>
      </c>
      <c r="L51" s="86"/>
      <c r="M51" s="86"/>
      <c r="N51" s="86">
        <v>0</v>
      </c>
      <c r="O51" s="86">
        <v>0</v>
      </c>
    </row>
    <row r="52" spans="1:15" ht="36" customHeight="1" x14ac:dyDescent="0.25">
      <c r="A52" s="423"/>
      <c r="B52" s="390"/>
      <c r="C52" s="382"/>
      <c r="D52" s="84" t="s">
        <v>99</v>
      </c>
      <c r="E52" s="104">
        <f t="shared" si="24"/>
        <v>0</v>
      </c>
      <c r="F52" s="104">
        <f t="shared" si="24"/>
        <v>0</v>
      </c>
      <c r="G52" s="104">
        <f t="shared" si="25"/>
        <v>0</v>
      </c>
      <c r="H52" s="86">
        <v>0</v>
      </c>
      <c r="I52" s="86">
        <v>0</v>
      </c>
      <c r="J52" s="86">
        <v>0</v>
      </c>
      <c r="K52" s="86">
        <v>0</v>
      </c>
      <c r="L52" s="86"/>
      <c r="M52" s="86"/>
      <c r="N52" s="86">
        <v>0</v>
      </c>
      <c r="O52" s="86">
        <v>0</v>
      </c>
    </row>
    <row r="53" spans="1:15" ht="54.75" customHeight="1" x14ac:dyDescent="0.25">
      <c r="A53" s="423"/>
      <c r="B53" s="390"/>
      <c r="C53" s="382"/>
      <c r="D53" s="84" t="s">
        <v>100</v>
      </c>
      <c r="E53" s="104">
        <f t="shared" si="24"/>
        <v>0</v>
      </c>
      <c r="F53" s="104">
        <f t="shared" si="24"/>
        <v>0</v>
      </c>
      <c r="G53" s="104">
        <f t="shared" si="25"/>
        <v>0</v>
      </c>
      <c r="H53" s="86">
        <v>0</v>
      </c>
      <c r="I53" s="86">
        <v>0</v>
      </c>
      <c r="J53" s="86">
        <v>0</v>
      </c>
      <c r="K53" s="86">
        <v>0</v>
      </c>
      <c r="L53" s="86"/>
      <c r="M53" s="86"/>
      <c r="N53" s="86">
        <v>0</v>
      </c>
      <c r="O53" s="86">
        <v>0</v>
      </c>
    </row>
    <row r="54" spans="1:15" ht="52.5" customHeight="1" x14ac:dyDescent="0.25">
      <c r="A54" s="423"/>
      <c r="B54" s="390"/>
      <c r="C54" s="382"/>
      <c r="D54" s="84" t="s">
        <v>101</v>
      </c>
      <c r="E54" s="104">
        <f t="shared" si="24"/>
        <v>0</v>
      </c>
      <c r="F54" s="104">
        <f t="shared" si="24"/>
        <v>0</v>
      </c>
      <c r="G54" s="104">
        <f t="shared" si="25"/>
        <v>0</v>
      </c>
      <c r="H54" s="86">
        <v>0</v>
      </c>
      <c r="I54" s="86">
        <v>0</v>
      </c>
      <c r="J54" s="86">
        <v>0</v>
      </c>
      <c r="K54" s="86">
        <v>0</v>
      </c>
      <c r="L54" s="86"/>
      <c r="M54" s="86"/>
      <c r="N54" s="86">
        <v>0</v>
      </c>
      <c r="O54" s="86">
        <v>0</v>
      </c>
    </row>
    <row r="55" spans="1:15" ht="36" customHeight="1" x14ac:dyDescent="0.25">
      <c r="A55" s="423"/>
      <c r="B55" s="391"/>
      <c r="C55" s="382"/>
      <c r="D55" s="84" t="s">
        <v>102</v>
      </c>
      <c r="E55" s="104">
        <f t="shared" si="24"/>
        <v>0</v>
      </c>
      <c r="F55" s="104">
        <f t="shared" si="24"/>
        <v>0</v>
      </c>
      <c r="G55" s="104">
        <f t="shared" si="25"/>
        <v>0</v>
      </c>
      <c r="H55" s="86">
        <v>0</v>
      </c>
      <c r="I55" s="86">
        <v>0</v>
      </c>
      <c r="J55" s="86">
        <v>0</v>
      </c>
      <c r="K55" s="86">
        <v>0</v>
      </c>
      <c r="L55" s="86"/>
      <c r="M55" s="86"/>
      <c r="N55" s="86">
        <v>0</v>
      </c>
      <c r="O55" s="86">
        <v>0</v>
      </c>
    </row>
    <row r="56" spans="1:15" ht="22.5" customHeight="1" x14ac:dyDescent="0.25">
      <c r="A56" s="423" t="s">
        <v>237</v>
      </c>
      <c r="B56" s="379" t="s">
        <v>45</v>
      </c>
      <c r="C56" s="382" t="s">
        <v>105</v>
      </c>
      <c r="D56" s="80" t="s">
        <v>103</v>
      </c>
      <c r="E56" s="106">
        <f t="shared" ref="E56" si="26">E57+E58+E59+E60+E61+E62</f>
        <v>0</v>
      </c>
      <c r="F56" s="106">
        <f t="shared" ref="F56:J56" si="27">F57+F58+F59+F60+F61+F62</f>
        <v>0</v>
      </c>
      <c r="G56" s="106">
        <f t="shared" si="27"/>
        <v>0</v>
      </c>
      <c r="H56" s="106">
        <f t="shared" si="27"/>
        <v>0</v>
      </c>
      <c r="I56" s="106">
        <f t="shared" si="27"/>
        <v>0</v>
      </c>
      <c r="J56" s="106">
        <f t="shared" si="27"/>
        <v>0</v>
      </c>
      <c r="K56" s="81">
        <v>0</v>
      </c>
      <c r="L56" s="81"/>
      <c r="M56" s="81"/>
      <c r="N56" s="106">
        <v>0</v>
      </c>
      <c r="O56" s="106">
        <v>0</v>
      </c>
    </row>
    <row r="57" spans="1:15" ht="73.5" customHeight="1" x14ac:dyDescent="0.25">
      <c r="A57" s="423"/>
      <c r="B57" s="380"/>
      <c r="C57" s="382"/>
      <c r="D57" s="84" t="s">
        <v>97</v>
      </c>
      <c r="E57" s="104">
        <f>M57</f>
        <v>0</v>
      </c>
      <c r="F57" s="104">
        <f>N57</f>
        <v>0</v>
      </c>
      <c r="G57" s="104">
        <f>O57</f>
        <v>0</v>
      </c>
      <c r="H57" s="86">
        <v>0</v>
      </c>
      <c r="I57" s="86">
        <v>0</v>
      </c>
      <c r="J57" s="86">
        <v>0</v>
      </c>
      <c r="K57" s="86">
        <v>0</v>
      </c>
      <c r="L57" s="86"/>
      <c r="M57" s="86"/>
      <c r="N57" s="107">
        <v>0</v>
      </c>
      <c r="O57" s="107">
        <v>0</v>
      </c>
    </row>
    <row r="58" spans="1:15" ht="78" customHeight="1" x14ac:dyDescent="0.25">
      <c r="A58" s="423"/>
      <c r="B58" s="380"/>
      <c r="C58" s="382"/>
      <c r="D58" s="84" t="s">
        <v>98</v>
      </c>
      <c r="E58" s="104">
        <f t="shared" ref="E58:F62" si="28">M58</f>
        <v>0</v>
      </c>
      <c r="F58" s="104">
        <f t="shared" si="28"/>
        <v>0</v>
      </c>
      <c r="G58" s="104">
        <f t="shared" ref="G58:G62" si="29">O58</f>
        <v>0</v>
      </c>
      <c r="H58" s="86">
        <v>0</v>
      </c>
      <c r="I58" s="86">
        <v>0</v>
      </c>
      <c r="J58" s="86">
        <v>0</v>
      </c>
      <c r="K58" s="86">
        <v>0</v>
      </c>
      <c r="L58" s="86"/>
      <c r="M58" s="86"/>
      <c r="N58" s="107">
        <v>0</v>
      </c>
      <c r="O58" s="107">
        <v>0</v>
      </c>
    </row>
    <row r="59" spans="1:15" ht="36" customHeight="1" x14ac:dyDescent="0.25">
      <c r="A59" s="423"/>
      <c r="B59" s="380"/>
      <c r="C59" s="382"/>
      <c r="D59" s="84" t="s">
        <v>99</v>
      </c>
      <c r="E59" s="104">
        <f t="shared" si="28"/>
        <v>0</v>
      </c>
      <c r="F59" s="104">
        <f t="shared" si="28"/>
        <v>0</v>
      </c>
      <c r="G59" s="104">
        <f t="shared" si="29"/>
        <v>0</v>
      </c>
      <c r="H59" s="86">
        <v>0</v>
      </c>
      <c r="I59" s="86">
        <v>0</v>
      </c>
      <c r="J59" s="86">
        <v>0</v>
      </c>
      <c r="K59" s="86">
        <v>0</v>
      </c>
      <c r="L59" s="86"/>
      <c r="M59" s="86"/>
      <c r="N59" s="107">
        <v>0</v>
      </c>
      <c r="O59" s="107">
        <v>0</v>
      </c>
    </row>
    <row r="60" spans="1:15" ht="57.75" customHeight="1" x14ac:dyDescent="0.25">
      <c r="A60" s="423"/>
      <c r="B60" s="380"/>
      <c r="C60" s="382"/>
      <c r="D60" s="84" t="s">
        <v>100</v>
      </c>
      <c r="E60" s="104">
        <f t="shared" si="28"/>
        <v>0</v>
      </c>
      <c r="F60" s="104">
        <f t="shared" si="28"/>
        <v>0</v>
      </c>
      <c r="G60" s="104">
        <f t="shared" si="29"/>
        <v>0</v>
      </c>
      <c r="H60" s="86">
        <v>0</v>
      </c>
      <c r="I60" s="86">
        <v>0</v>
      </c>
      <c r="J60" s="86">
        <v>0</v>
      </c>
      <c r="K60" s="86">
        <v>0</v>
      </c>
      <c r="L60" s="86"/>
      <c r="M60" s="86"/>
      <c r="N60" s="107">
        <v>0</v>
      </c>
      <c r="O60" s="107">
        <v>0</v>
      </c>
    </row>
    <row r="61" spans="1:15" ht="51" customHeight="1" x14ac:dyDescent="0.25">
      <c r="A61" s="423"/>
      <c r="B61" s="380"/>
      <c r="C61" s="382"/>
      <c r="D61" s="84" t="s">
        <v>101</v>
      </c>
      <c r="E61" s="104">
        <f t="shared" si="28"/>
        <v>0</v>
      </c>
      <c r="F61" s="104">
        <f t="shared" si="28"/>
        <v>0</v>
      </c>
      <c r="G61" s="104">
        <f t="shared" si="29"/>
        <v>0</v>
      </c>
      <c r="H61" s="86">
        <v>0</v>
      </c>
      <c r="I61" s="86">
        <v>0</v>
      </c>
      <c r="J61" s="86">
        <v>0</v>
      </c>
      <c r="K61" s="86">
        <v>0</v>
      </c>
      <c r="L61" s="86"/>
      <c r="M61" s="86"/>
      <c r="N61" s="107">
        <v>0</v>
      </c>
      <c r="O61" s="107">
        <v>0</v>
      </c>
    </row>
    <row r="62" spans="1:15" ht="37.5" customHeight="1" x14ac:dyDescent="0.25">
      <c r="A62" s="423"/>
      <c r="B62" s="381"/>
      <c r="C62" s="382"/>
      <c r="D62" s="84" t="s">
        <v>102</v>
      </c>
      <c r="E62" s="104">
        <f t="shared" si="28"/>
        <v>0</v>
      </c>
      <c r="F62" s="104">
        <f t="shared" si="28"/>
        <v>0</v>
      </c>
      <c r="G62" s="104">
        <f t="shared" si="29"/>
        <v>0</v>
      </c>
      <c r="H62" s="86">
        <v>0</v>
      </c>
      <c r="I62" s="86">
        <v>0</v>
      </c>
      <c r="J62" s="86">
        <v>0</v>
      </c>
      <c r="K62" s="86">
        <v>0</v>
      </c>
      <c r="L62" s="86"/>
      <c r="M62" s="86"/>
      <c r="N62" s="107">
        <v>0</v>
      </c>
      <c r="O62" s="107">
        <v>0</v>
      </c>
    </row>
    <row r="63" spans="1:15" ht="29.25" customHeight="1" x14ac:dyDescent="0.25">
      <c r="A63" s="423" t="s">
        <v>238</v>
      </c>
      <c r="B63" s="379" t="s">
        <v>46</v>
      </c>
      <c r="C63" s="382" t="s">
        <v>105</v>
      </c>
      <c r="D63" s="80" t="s">
        <v>103</v>
      </c>
      <c r="E63" s="106">
        <f t="shared" ref="E63" si="30">E64+E65+E66+E67+E68+E69</f>
        <v>0</v>
      </c>
      <c r="F63" s="106">
        <f t="shared" ref="F63:J63" si="31">F64+F65+F66+F67+F68+F69</f>
        <v>0</v>
      </c>
      <c r="G63" s="106">
        <f t="shared" si="31"/>
        <v>0</v>
      </c>
      <c r="H63" s="106">
        <f t="shared" si="31"/>
        <v>0</v>
      </c>
      <c r="I63" s="106">
        <f t="shared" si="31"/>
        <v>0</v>
      </c>
      <c r="J63" s="106">
        <f t="shared" si="31"/>
        <v>0</v>
      </c>
      <c r="K63" s="81">
        <v>0</v>
      </c>
      <c r="L63" s="81"/>
      <c r="M63" s="81"/>
      <c r="N63" s="81">
        <v>0</v>
      </c>
      <c r="O63" s="81">
        <v>0</v>
      </c>
    </row>
    <row r="64" spans="1:15" ht="75.75" customHeight="1" x14ac:dyDescent="0.25">
      <c r="A64" s="423"/>
      <c r="B64" s="380"/>
      <c r="C64" s="382"/>
      <c r="D64" s="84" t="s">
        <v>97</v>
      </c>
      <c r="E64" s="104">
        <f>M64</f>
        <v>0</v>
      </c>
      <c r="F64" s="104">
        <f>N64</f>
        <v>0</v>
      </c>
      <c r="G64" s="104">
        <f>O64</f>
        <v>0</v>
      </c>
      <c r="H64" s="86">
        <v>0</v>
      </c>
      <c r="I64" s="86">
        <v>0</v>
      </c>
      <c r="J64" s="86">
        <v>0</v>
      </c>
      <c r="K64" s="86">
        <v>0</v>
      </c>
      <c r="L64" s="86"/>
      <c r="M64" s="86"/>
      <c r="N64" s="86">
        <v>0</v>
      </c>
      <c r="O64" s="86">
        <v>0</v>
      </c>
    </row>
    <row r="65" spans="1:15" ht="79.5" customHeight="1" x14ac:dyDescent="0.25">
      <c r="A65" s="423"/>
      <c r="B65" s="380"/>
      <c r="C65" s="382"/>
      <c r="D65" s="84" t="s">
        <v>98</v>
      </c>
      <c r="E65" s="104">
        <f t="shared" ref="E65:F69" si="32">M65</f>
        <v>0</v>
      </c>
      <c r="F65" s="104">
        <f t="shared" si="32"/>
        <v>0</v>
      </c>
      <c r="G65" s="104">
        <f t="shared" ref="G65:G69" si="33">O65</f>
        <v>0</v>
      </c>
      <c r="H65" s="86">
        <v>0</v>
      </c>
      <c r="I65" s="86">
        <v>0</v>
      </c>
      <c r="J65" s="86">
        <v>0</v>
      </c>
      <c r="K65" s="86">
        <v>0</v>
      </c>
      <c r="L65" s="86"/>
      <c r="M65" s="86"/>
      <c r="N65" s="86">
        <v>0</v>
      </c>
      <c r="O65" s="86">
        <v>0</v>
      </c>
    </row>
    <row r="66" spans="1:15" ht="38.25" customHeight="1" x14ac:dyDescent="0.25">
      <c r="A66" s="423"/>
      <c r="B66" s="380"/>
      <c r="C66" s="382"/>
      <c r="D66" s="84" t="s">
        <v>99</v>
      </c>
      <c r="E66" s="104">
        <f t="shared" si="32"/>
        <v>0</v>
      </c>
      <c r="F66" s="104">
        <f t="shared" si="32"/>
        <v>0</v>
      </c>
      <c r="G66" s="104">
        <f t="shared" si="33"/>
        <v>0</v>
      </c>
      <c r="H66" s="86">
        <v>0</v>
      </c>
      <c r="I66" s="86">
        <v>0</v>
      </c>
      <c r="J66" s="86">
        <v>0</v>
      </c>
      <c r="K66" s="86">
        <v>0</v>
      </c>
      <c r="L66" s="86"/>
      <c r="M66" s="86"/>
      <c r="N66" s="86">
        <v>0</v>
      </c>
      <c r="O66" s="86">
        <v>0</v>
      </c>
    </row>
    <row r="67" spans="1:15" ht="54" customHeight="1" x14ac:dyDescent="0.25">
      <c r="A67" s="423"/>
      <c r="B67" s="380"/>
      <c r="C67" s="382"/>
      <c r="D67" s="84" t="s">
        <v>100</v>
      </c>
      <c r="E67" s="104">
        <f t="shared" si="32"/>
        <v>0</v>
      </c>
      <c r="F67" s="104">
        <f t="shared" si="32"/>
        <v>0</v>
      </c>
      <c r="G67" s="104">
        <f t="shared" si="33"/>
        <v>0</v>
      </c>
      <c r="H67" s="86">
        <v>0</v>
      </c>
      <c r="I67" s="86">
        <v>0</v>
      </c>
      <c r="J67" s="86">
        <v>0</v>
      </c>
      <c r="K67" s="86">
        <v>0</v>
      </c>
      <c r="L67" s="86"/>
      <c r="M67" s="86"/>
      <c r="N67" s="86">
        <v>0</v>
      </c>
      <c r="O67" s="86">
        <v>0</v>
      </c>
    </row>
    <row r="68" spans="1:15" ht="54" customHeight="1" x14ac:dyDescent="0.25">
      <c r="A68" s="423"/>
      <c r="B68" s="380"/>
      <c r="C68" s="382"/>
      <c r="D68" s="84" t="s">
        <v>101</v>
      </c>
      <c r="E68" s="104">
        <f t="shared" si="32"/>
        <v>0</v>
      </c>
      <c r="F68" s="104">
        <f t="shared" si="32"/>
        <v>0</v>
      </c>
      <c r="G68" s="104">
        <f t="shared" si="33"/>
        <v>0</v>
      </c>
      <c r="H68" s="86">
        <v>0</v>
      </c>
      <c r="I68" s="86">
        <v>0</v>
      </c>
      <c r="J68" s="86">
        <v>0</v>
      </c>
      <c r="K68" s="86">
        <v>0</v>
      </c>
      <c r="L68" s="86"/>
      <c r="M68" s="86"/>
      <c r="N68" s="86">
        <v>0</v>
      </c>
      <c r="O68" s="86">
        <v>0</v>
      </c>
    </row>
    <row r="69" spans="1:15" ht="40.5" customHeight="1" x14ac:dyDescent="0.25">
      <c r="A69" s="423"/>
      <c r="B69" s="381"/>
      <c r="C69" s="382"/>
      <c r="D69" s="84" t="s">
        <v>102</v>
      </c>
      <c r="E69" s="104">
        <f t="shared" si="32"/>
        <v>0</v>
      </c>
      <c r="F69" s="104">
        <f t="shared" si="32"/>
        <v>0</v>
      </c>
      <c r="G69" s="104">
        <f t="shared" si="33"/>
        <v>0</v>
      </c>
      <c r="H69" s="86">
        <v>0</v>
      </c>
      <c r="I69" s="86">
        <v>0</v>
      </c>
      <c r="J69" s="86">
        <v>0</v>
      </c>
      <c r="K69" s="86">
        <v>0</v>
      </c>
      <c r="L69" s="86"/>
      <c r="M69" s="86"/>
      <c r="N69" s="86">
        <v>0</v>
      </c>
      <c r="O69" s="86">
        <v>0</v>
      </c>
    </row>
    <row r="70" spans="1:15" ht="22.5" customHeight="1" x14ac:dyDescent="0.25">
      <c r="A70" s="423" t="s">
        <v>239</v>
      </c>
      <c r="B70" s="382" t="s">
        <v>47</v>
      </c>
      <c r="C70" s="382" t="s">
        <v>105</v>
      </c>
      <c r="D70" s="80" t="s">
        <v>103</v>
      </c>
      <c r="E70" s="106">
        <f t="shared" ref="E70" si="34">E71+E72+E73+E74+E75+E76</f>
        <v>0</v>
      </c>
      <c r="F70" s="106">
        <f t="shared" ref="F70:J70" si="35">F71+F72+F73+F74+F75+F76</f>
        <v>0</v>
      </c>
      <c r="G70" s="106">
        <f t="shared" si="35"/>
        <v>0</v>
      </c>
      <c r="H70" s="106">
        <f t="shared" si="35"/>
        <v>0</v>
      </c>
      <c r="I70" s="106">
        <f t="shared" si="35"/>
        <v>0</v>
      </c>
      <c r="J70" s="106">
        <f t="shared" si="35"/>
        <v>0</v>
      </c>
      <c r="K70" s="81">
        <v>0</v>
      </c>
      <c r="L70" s="81"/>
      <c r="M70" s="81"/>
      <c r="N70" s="81">
        <v>0</v>
      </c>
      <c r="O70" s="81">
        <v>0</v>
      </c>
    </row>
    <row r="71" spans="1:15" ht="78.75" customHeight="1" x14ac:dyDescent="0.25">
      <c r="A71" s="423"/>
      <c r="B71" s="382"/>
      <c r="C71" s="382"/>
      <c r="D71" s="84" t="s">
        <v>97</v>
      </c>
      <c r="E71" s="104">
        <f>M71</f>
        <v>0</v>
      </c>
      <c r="F71" s="104">
        <f>N71</f>
        <v>0</v>
      </c>
      <c r="G71" s="104">
        <f>O71</f>
        <v>0</v>
      </c>
      <c r="H71" s="86">
        <v>0</v>
      </c>
      <c r="I71" s="86">
        <v>0</v>
      </c>
      <c r="J71" s="86">
        <v>0</v>
      </c>
      <c r="K71" s="86">
        <v>0</v>
      </c>
      <c r="L71" s="86"/>
      <c r="M71" s="86"/>
      <c r="N71" s="86">
        <v>0</v>
      </c>
      <c r="O71" s="86">
        <v>0</v>
      </c>
    </row>
    <row r="72" spans="1:15" ht="75.75" customHeight="1" x14ac:dyDescent="0.25">
      <c r="A72" s="423"/>
      <c r="B72" s="382"/>
      <c r="C72" s="382"/>
      <c r="D72" s="84" t="s">
        <v>98</v>
      </c>
      <c r="E72" s="104">
        <f t="shared" ref="E72:F76" si="36">M72</f>
        <v>0</v>
      </c>
      <c r="F72" s="104">
        <f t="shared" si="36"/>
        <v>0</v>
      </c>
      <c r="G72" s="104">
        <f t="shared" ref="G72:G76" si="37">O72</f>
        <v>0</v>
      </c>
      <c r="H72" s="86">
        <v>0</v>
      </c>
      <c r="I72" s="86">
        <v>0</v>
      </c>
      <c r="J72" s="86">
        <v>0</v>
      </c>
      <c r="K72" s="86">
        <v>0</v>
      </c>
      <c r="L72" s="86"/>
      <c r="M72" s="86"/>
      <c r="N72" s="86">
        <v>0</v>
      </c>
      <c r="O72" s="86">
        <v>0</v>
      </c>
    </row>
    <row r="73" spans="1:15" ht="39.75" customHeight="1" x14ac:dyDescent="0.25">
      <c r="A73" s="423"/>
      <c r="B73" s="382"/>
      <c r="C73" s="382"/>
      <c r="D73" s="84" t="s">
        <v>99</v>
      </c>
      <c r="E73" s="104">
        <f t="shared" si="36"/>
        <v>0</v>
      </c>
      <c r="F73" s="104">
        <f t="shared" si="36"/>
        <v>0</v>
      </c>
      <c r="G73" s="104">
        <f t="shared" si="37"/>
        <v>0</v>
      </c>
      <c r="H73" s="86">
        <v>0</v>
      </c>
      <c r="I73" s="86">
        <v>0</v>
      </c>
      <c r="J73" s="86">
        <v>0</v>
      </c>
      <c r="K73" s="86">
        <v>0</v>
      </c>
      <c r="L73" s="86"/>
      <c r="M73" s="86"/>
      <c r="N73" s="86">
        <v>0</v>
      </c>
      <c r="O73" s="86">
        <v>0</v>
      </c>
    </row>
    <row r="74" spans="1:15" ht="54" customHeight="1" x14ac:dyDescent="0.25">
      <c r="A74" s="423"/>
      <c r="B74" s="382"/>
      <c r="C74" s="382"/>
      <c r="D74" s="84" t="s">
        <v>100</v>
      </c>
      <c r="E74" s="104">
        <f t="shared" si="36"/>
        <v>0</v>
      </c>
      <c r="F74" s="104">
        <f t="shared" si="36"/>
        <v>0</v>
      </c>
      <c r="G74" s="104">
        <f t="shared" si="37"/>
        <v>0</v>
      </c>
      <c r="H74" s="86">
        <v>0</v>
      </c>
      <c r="I74" s="86">
        <v>0</v>
      </c>
      <c r="J74" s="86">
        <v>0</v>
      </c>
      <c r="K74" s="86">
        <v>0</v>
      </c>
      <c r="L74" s="86"/>
      <c r="M74" s="86"/>
      <c r="N74" s="86">
        <v>0</v>
      </c>
      <c r="O74" s="86">
        <v>0</v>
      </c>
    </row>
    <row r="75" spans="1:15" ht="53.25" customHeight="1" x14ac:dyDescent="0.25">
      <c r="A75" s="423"/>
      <c r="B75" s="382"/>
      <c r="C75" s="382"/>
      <c r="D75" s="84" t="s">
        <v>101</v>
      </c>
      <c r="E75" s="104">
        <f t="shared" si="36"/>
        <v>0</v>
      </c>
      <c r="F75" s="104">
        <f t="shared" si="36"/>
        <v>0</v>
      </c>
      <c r="G75" s="104">
        <f t="shared" si="37"/>
        <v>0</v>
      </c>
      <c r="H75" s="86">
        <v>0</v>
      </c>
      <c r="I75" s="86">
        <v>0</v>
      </c>
      <c r="J75" s="86">
        <v>0</v>
      </c>
      <c r="K75" s="86">
        <v>0</v>
      </c>
      <c r="L75" s="86"/>
      <c r="M75" s="86"/>
      <c r="N75" s="86">
        <v>0</v>
      </c>
      <c r="O75" s="86">
        <v>0</v>
      </c>
    </row>
    <row r="76" spans="1:15" ht="78.75" customHeight="1" x14ac:dyDescent="0.25">
      <c r="A76" s="423"/>
      <c r="B76" s="382"/>
      <c r="C76" s="382"/>
      <c r="D76" s="84" t="s">
        <v>102</v>
      </c>
      <c r="E76" s="104">
        <f t="shared" si="36"/>
        <v>0</v>
      </c>
      <c r="F76" s="104">
        <f t="shared" si="36"/>
        <v>0</v>
      </c>
      <c r="G76" s="104">
        <f t="shared" si="37"/>
        <v>0</v>
      </c>
      <c r="H76" s="86">
        <v>0</v>
      </c>
      <c r="I76" s="86">
        <v>0</v>
      </c>
      <c r="J76" s="86">
        <v>0</v>
      </c>
      <c r="K76" s="86">
        <v>0</v>
      </c>
      <c r="L76" s="86"/>
      <c r="M76" s="86"/>
      <c r="N76" s="86">
        <v>0</v>
      </c>
      <c r="O76" s="86">
        <v>0</v>
      </c>
    </row>
    <row r="77" spans="1:15" ht="27" customHeight="1" x14ac:dyDescent="0.25">
      <c r="A77" s="423" t="s">
        <v>240</v>
      </c>
      <c r="B77" s="379" t="s">
        <v>107</v>
      </c>
      <c r="C77" s="382" t="s">
        <v>108</v>
      </c>
      <c r="D77" s="80" t="s">
        <v>103</v>
      </c>
      <c r="E77" s="81">
        <f t="shared" ref="E77" si="38">E78+E79+E80+E81+E82+E83</f>
        <v>0</v>
      </c>
      <c r="F77" s="81">
        <f t="shared" ref="F77:J77" si="39">F78+F79+F80+F81+F82+F83</f>
        <v>0</v>
      </c>
      <c r="G77" s="81">
        <f t="shared" si="39"/>
        <v>0</v>
      </c>
      <c r="H77" s="81">
        <f t="shared" si="39"/>
        <v>0</v>
      </c>
      <c r="I77" s="81">
        <f t="shared" si="39"/>
        <v>0</v>
      </c>
      <c r="J77" s="81">
        <f t="shared" si="39"/>
        <v>0</v>
      </c>
      <c r="K77" s="81">
        <v>0</v>
      </c>
      <c r="L77" s="81"/>
      <c r="M77" s="81"/>
      <c r="N77" s="81">
        <v>0</v>
      </c>
      <c r="O77" s="81">
        <v>0</v>
      </c>
    </row>
    <row r="78" spans="1:15" ht="71.25" customHeight="1" x14ac:dyDescent="0.25">
      <c r="A78" s="423"/>
      <c r="B78" s="380"/>
      <c r="C78" s="382"/>
      <c r="D78" s="84" t="s">
        <v>97</v>
      </c>
      <c r="E78" s="104">
        <f>M78</f>
        <v>0</v>
      </c>
      <c r="F78" s="104">
        <f>N78</f>
        <v>0</v>
      </c>
      <c r="G78" s="104">
        <f>O78</f>
        <v>0</v>
      </c>
      <c r="H78" s="86">
        <v>0</v>
      </c>
      <c r="I78" s="86">
        <v>0</v>
      </c>
      <c r="J78" s="86">
        <v>0</v>
      </c>
      <c r="K78" s="86">
        <v>0</v>
      </c>
      <c r="L78" s="86"/>
      <c r="M78" s="86"/>
      <c r="N78" s="86">
        <v>0</v>
      </c>
      <c r="O78" s="86">
        <v>0</v>
      </c>
    </row>
    <row r="79" spans="1:15" ht="72.75" customHeight="1" x14ac:dyDescent="0.25">
      <c r="A79" s="423"/>
      <c r="B79" s="380"/>
      <c r="C79" s="382"/>
      <c r="D79" s="84" t="s">
        <v>98</v>
      </c>
      <c r="E79" s="104">
        <f t="shared" ref="E79:F83" si="40">M79</f>
        <v>0</v>
      </c>
      <c r="F79" s="104">
        <f t="shared" si="40"/>
        <v>0</v>
      </c>
      <c r="G79" s="104">
        <f t="shared" ref="G79:G83" si="41">O79</f>
        <v>0</v>
      </c>
      <c r="H79" s="86">
        <v>0</v>
      </c>
      <c r="I79" s="86">
        <v>0</v>
      </c>
      <c r="J79" s="86">
        <v>0</v>
      </c>
      <c r="K79" s="86">
        <v>0</v>
      </c>
      <c r="L79" s="86"/>
      <c r="M79" s="86"/>
      <c r="N79" s="86">
        <v>0</v>
      </c>
      <c r="O79" s="86">
        <v>0</v>
      </c>
    </row>
    <row r="80" spans="1:15" ht="39.75" customHeight="1" x14ac:dyDescent="0.25">
      <c r="A80" s="423"/>
      <c r="B80" s="380"/>
      <c r="C80" s="382"/>
      <c r="D80" s="84" t="s">
        <v>99</v>
      </c>
      <c r="E80" s="104">
        <f t="shared" si="40"/>
        <v>0</v>
      </c>
      <c r="F80" s="104">
        <f t="shared" si="40"/>
        <v>0</v>
      </c>
      <c r="G80" s="104">
        <f t="shared" si="41"/>
        <v>0</v>
      </c>
      <c r="H80" s="86">
        <v>0</v>
      </c>
      <c r="I80" s="86">
        <v>0</v>
      </c>
      <c r="J80" s="86">
        <v>0</v>
      </c>
      <c r="K80" s="86">
        <v>0</v>
      </c>
      <c r="L80" s="86"/>
      <c r="M80" s="86"/>
      <c r="N80" s="86">
        <v>0</v>
      </c>
      <c r="O80" s="86">
        <v>0</v>
      </c>
    </row>
    <row r="81" spans="1:15" ht="54.75" customHeight="1" x14ac:dyDescent="0.25">
      <c r="A81" s="423"/>
      <c r="B81" s="380"/>
      <c r="C81" s="382"/>
      <c r="D81" s="84" t="s">
        <v>100</v>
      </c>
      <c r="E81" s="104">
        <f t="shared" si="40"/>
        <v>0</v>
      </c>
      <c r="F81" s="104">
        <f t="shared" si="40"/>
        <v>0</v>
      </c>
      <c r="G81" s="104">
        <f t="shared" si="41"/>
        <v>0</v>
      </c>
      <c r="H81" s="86">
        <v>0</v>
      </c>
      <c r="I81" s="86">
        <v>0</v>
      </c>
      <c r="J81" s="86">
        <v>0</v>
      </c>
      <c r="K81" s="86">
        <v>0</v>
      </c>
      <c r="L81" s="86"/>
      <c r="M81" s="86"/>
      <c r="N81" s="86">
        <v>0</v>
      </c>
      <c r="O81" s="86">
        <v>0</v>
      </c>
    </row>
    <row r="82" spans="1:15" ht="52.5" customHeight="1" x14ac:dyDescent="0.25">
      <c r="A82" s="423"/>
      <c r="B82" s="380"/>
      <c r="C82" s="382"/>
      <c r="D82" s="84" t="s">
        <v>101</v>
      </c>
      <c r="E82" s="104">
        <f t="shared" si="40"/>
        <v>0</v>
      </c>
      <c r="F82" s="104">
        <f t="shared" si="40"/>
        <v>0</v>
      </c>
      <c r="G82" s="104">
        <f t="shared" si="41"/>
        <v>0</v>
      </c>
      <c r="H82" s="86">
        <v>0</v>
      </c>
      <c r="I82" s="86">
        <v>0</v>
      </c>
      <c r="J82" s="86">
        <v>0</v>
      </c>
      <c r="K82" s="86">
        <v>0</v>
      </c>
      <c r="L82" s="86"/>
      <c r="M82" s="86"/>
      <c r="N82" s="86">
        <v>0</v>
      </c>
      <c r="O82" s="86">
        <v>0</v>
      </c>
    </row>
    <row r="83" spans="1:15" ht="38.25" customHeight="1" x14ac:dyDescent="0.25">
      <c r="A83" s="423"/>
      <c r="B83" s="381"/>
      <c r="C83" s="382"/>
      <c r="D83" s="84" t="s">
        <v>102</v>
      </c>
      <c r="E83" s="104">
        <f t="shared" si="40"/>
        <v>0</v>
      </c>
      <c r="F83" s="104">
        <f t="shared" si="40"/>
        <v>0</v>
      </c>
      <c r="G83" s="104">
        <f t="shared" si="41"/>
        <v>0</v>
      </c>
      <c r="H83" s="86">
        <v>0</v>
      </c>
      <c r="I83" s="86">
        <v>0</v>
      </c>
      <c r="J83" s="86">
        <v>0</v>
      </c>
      <c r="K83" s="86">
        <v>0</v>
      </c>
      <c r="L83" s="86"/>
      <c r="M83" s="86"/>
      <c r="N83" s="86">
        <v>0</v>
      </c>
      <c r="O83" s="86">
        <v>0</v>
      </c>
    </row>
    <row r="84" spans="1:15" ht="29.25" customHeight="1" x14ac:dyDescent="0.25">
      <c r="A84" s="423" t="s">
        <v>241</v>
      </c>
      <c r="B84" s="379" t="s">
        <v>49</v>
      </c>
      <c r="C84" s="382" t="s">
        <v>109</v>
      </c>
      <c r="D84" s="80" t="s">
        <v>103</v>
      </c>
      <c r="E84" s="106">
        <f t="shared" ref="E84" si="42">E85+E86+E87+E88+E89+E90</f>
        <v>0</v>
      </c>
      <c r="F84" s="106">
        <f t="shared" ref="F84:J84" si="43">F85+F86+F87+F88+F89+F90</f>
        <v>0</v>
      </c>
      <c r="G84" s="106">
        <f t="shared" si="43"/>
        <v>0</v>
      </c>
      <c r="H84" s="106">
        <f t="shared" si="43"/>
        <v>0</v>
      </c>
      <c r="I84" s="106">
        <f t="shared" si="43"/>
        <v>0</v>
      </c>
      <c r="J84" s="106">
        <f t="shared" si="43"/>
        <v>0</v>
      </c>
      <c r="K84" s="81">
        <v>0</v>
      </c>
      <c r="L84" s="81"/>
      <c r="M84" s="81"/>
      <c r="N84" s="81">
        <v>0</v>
      </c>
      <c r="O84" s="81">
        <v>0</v>
      </c>
    </row>
    <row r="85" spans="1:15" ht="77.25" customHeight="1" x14ac:dyDescent="0.25">
      <c r="A85" s="423"/>
      <c r="B85" s="380"/>
      <c r="C85" s="382"/>
      <c r="D85" s="84" t="s">
        <v>97</v>
      </c>
      <c r="E85" s="104">
        <f>M85</f>
        <v>0</v>
      </c>
      <c r="F85" s="104">
        <f>N85</f>
        <v>0</v>
      </c>
      <c r="G85" s="104">
        <f>O85</f>
        <v>0</v>
      </c>
      <c r="H85" s="86">
        <v>0</v>
      </c>
      <c r="I85" s="86">
        <v>0</v>
      </c>
      <c r="J85" s="86">
        <v>0</v>
      </c>
      <c r="K85" s="86">
        <v>0</v>
      </c>
      <c r="L85" s="86"/>
      <c r="M85" s="86"/>
      <c r="N85" s="86">
        <v>0</v>
      </c>
      <c r="O85" s="86">
        <v>0</v>
      </c>
    </row>
    <row r="86" spans="1:15" ht="77.25" customHeight="1" x14ac:dyDescent="0.25">
      <c r="A86" s="423"/>
      <c r="B86" s="380"/>
      <c r="C86" s="382"/>
      <c r="D86" s="84" t="s">
        <v>98</v>
      </c>
      <c r="E86" s="104">
        <f t="shared" ref="E86:F90" si="44">M86</f>
        <v>0</v>
      </c>
      <c r="F86" s="104">
        <f t="shared" si="44"/>
        <v>0</v>
      </c>
      <c r="G86" s="104">
        <f t="shared" ref="G86:G90" si="45">O86</f>
        <v>0</v>
      </c>
      <c r="H86" s="86">
        <v>0</v>
      </c>
      <c r="I86" s="86">
        <v>0</v>
      </c>
      <c r="J86" s="86">
        <v>0</v>
      </c>
      <c r="K86" s="86">
        <v>0</v>
      </c>
      <c r="L86" s="86"/>
      <c r="M86" s="86"/>
      <c r="N86" s="86">
        <v>0</v>
      </c>
      <c r="O86" s="86">
        <v>0</v>
      </c>
    </row>
    <row r="87" spans="1:15" ht="41.25" customHeight="1" x14ac:dyDescent="0.25">
      <c r="A87" s="423"/>
      <c r="B87" s="380"/>
      <c r="C87" s="382"/>
      <c r="D87" s="84" t="s">
        <v>99</v>
      </c>
      <c r="E87" s="104">
        <f t="shared" si="44"/>
        <v>0</v>
      </c>
      <c r="F87" s="104">
        <f t="shared" si="44"/>
        <v>0</v>
      </c>
      <c r="G87" s="104">
        <f t="shared" si="45"/>
        <v>0</v>
      </c>
      <c r="H87" s="86">
        <v>0</v>
      </c>
      <c r="I87" s="86">
        <v>0</v>
      </c>
      <c r="J87" s="86">
        <v>0</v>
      </c>
      <c r="K87" s="86">
        <v>0</v>
      </c>
      <c r="L87" s="86"/>
      <c r="M87" s="86"/>
      <c r="N87" s="86">
        <v>0</v>
      </c>
      <c r="O87" s="86">
        <v>0</v>
      </c>
    </row>
    <row r="88" spans="1:15" ht="55.5" customHeight="1" x14ac:dyDescent="0.25">
      <c r="A88" s="423"/>
      <c r="B88" s="380"/>
      <c r="C88" s="382"/>
      <c r="D88" s="84" t="s">
        <v>100</v>
      </c>
      <c r="E88" s="104">
        <f t="shared" si="44"/>
        <v>0</v>
      </c>
      <c r="F88" s="104">
        <f t="shared" si="44"/>
        <v>0</v>
      </c>
      <c r="G88" s="104">
        <f t="shared" si="45"/>
        <v>0</v>
      </c>
      <c r="H88" s="86">
        <v>0</v>
      </c>
      <c r="I88" s="86">
        <v>0</v>
      </c>
      <c r="J88" s="86">
        <v>0</v>
      </c>
      <c r="K88" s="86">
        <v>0</v>
      </c>
      <c r="L88" s="86"/>
      <c r="M88" s="86"/>
      <c r="N88" s="86">
        <v>0</v>
      </c>
      <c r="O88" s="86">
        <v>0</v>
      </c>
    </row>
    <row r="89" spans="1:15" ht="54" customHeight="1" x14ac:dyDescent="0.25">
      <c r="A89" s="423"/>
      <c r="B89" s="380"/>
      <c r="C89" s="382"/>
      <c r="D89" s="84" t="s">
        <v>101</v>
      </c>
      <c r="E89" s="104">
        <f t="shared" si="44"/>
        <v>0</v>
      </c>
      <c r="F89" s="104">
        <f t="shared" si="44"/>
        <v>0</v>
      </c>
      <c r="G89" s="104">
        <f t="shared" si="45"/>
        <v>0</v>
      </c>
      <c r="H89" s="86">
        <v>0</v>
      </c>
      <c r="I89" s="86">
        <v>0</v>
      </c>
      <c r="J89" s="86">
        <v>0</v>
      </c>
      <c r="K89" s="86">
        <v>0</v>
      </c>
      <c r="L89" s="86"/>
      <c r="M89" s="86"/>
      <c r="N89" s="86">
        <v>0</v>
      </c>
      <c r="O89" s="86">
        <v>0</v>
      </c>
    </row>
    <row r="90" spans="1:15" ht="41.25" customHeight="1" x14ac:dyDescent="0.25">
      <c r="A90" s="423"/>
      <c r="B90" s="381"/>
      <c r="C90" s="382"/>
      <c r="D90" s="84" t="s">
        <v>102</v>
      </c>
      <c r="E90" s="104">
        <f t="shared" si="44"/>
        <v>0</v>
      </c>
      <c r="F90" s="104">
        <f t="shared" si="44"/>
        <v>0</v>
      </c>
      <c r="G90" s="104">
        <f t="shared" si="45"/>
        <v>0</v>
      </c>
      <c r="H90" s="86">
        <v>0</v>
      </c>
      <c r="I90" s="86">
        <v>0</v>
      </c>
      <c r="J90" s="86">
        <v>0</v>
      </c>
      <c r="K90" s="86">
        <v>0</v>
      </c>
      <c r="L90" s="86"/>
      <c r="M90" s="86"/>
      <c r="N90" s="86">
        <v>0</v>
      </c>
      <c r="O90" s="86">
        <v>0</v>
      </c>
    </row>
    <row r="91" spans="1:15" ht="25.5" customHeight="1" x14ac:dyDescent="0.25">
      <c r="A91" s="423" t="s">
        <v>242</v>
      </c>
      <c r="B91" s="379" t="s">
        <v>110</v>
      </c>
      <c r="C91" s="382" t="s">
        <v>109</v>
      </c>
      <c r="D91" s="80" t="s">
        <v>103</v>
      </c>
      <c r="E91" s="106">
        <f>E92+E93+E94+E95+E96+E97</f>
        <v>5215.3289999999997</v>
      </c>
      <c r="F91" s="106">
        <f t="shared" ref="F91:J91" si="46">F92+F93+F94+F95+F96+F97</f>
        <v>5569.3962600000004</v>
      </c>
      <c r="G91" s="106">
        <f t="shared" si="46"/>
        <v>5856.5142999999998</v>
      </c>
      <c r="H91" s="106">
        <f t="shared" si="46"/>
        <v>5856.5142999999998</v>
      </c>
      <c r="I91" s="106">
        <f t="shared" si="46"/>
        <v>5856.5142999999998</v>
      </c>
      <c r="J91" s="106">
        <f t="shared" si="46"/>
        <v>5856.5142999999998</v>
      </c>
      <c r="K91" s="81">
        <f>K92+K93+K94+K95+K96+K97</f>
        <v>5215.3289999999997</v>
      </c>
      <c r="L91" s="81"/>
      <c r="M91" s="81"/>
      <c r="N91" s="81">
        <f>N26</f>
        <v>5569.3962600000004</v>
      </c>
      <c r="O91" s="108">
        <f>O92+O93+O94</f>
        <v>5856.5142999999998</v>
      </c>
    </row>
    <row r="92" spans="1:15" ht="71.25" customHeight="1" x14ac:dyDescent="0.25">
      <c r="A92" s="423"/>
      <c r="B92" s="380"/>
      <c r="C92" s="382"/>
      <c r="D92" s="84" t="s">
        <v>97</v>
      </c>
      <c r="E92" s="104">
        <f>E35</f>
        <v>2245.1827199999998</v>
      </c>
      <c r="F92" s="104">
        <f>N92</f>
        <v>2124.6</v>
      </c>
      <c r="G92" s="104">
        <f>O92</f>
        <v>2234.1</v>
      </c>
      <c r="H92" s="86">
        <v>2234.1</v>
      </c>
      <c r="I92" s="86">
        <v>2234.1</v>
      </c>
      <c r="J92" s="86">
        <v>2234.1</v>
      </c>
      <c r="K92" s="86">
        <f>K35</f>
        <v>2245.1827199999998</v>
      </c>
      <c r="L92" s="86"/>
      <c r="M92" s="86"/>
      <c r="N92" s="85">
        <f t="shared" ref="N92:O97" si="47">N27</f>
        <v>2124.6</v>
      </c>
      <c r="O92" s="85">
        <f t="shared" si="47"/>
        <v>2234.1</v>
      </c>
    </row>
    <row r="93" spans="1:15" ht="69.75" customHeight="1" x14ac:dyDescent="0.25">
      <c r="A93" s="423"/>
      <c r="B93" s="380"/>
      <c r="C93" s="382"/>
      <c r="D93" s="84" t="s">
        <v>98</v>
      </c>
      <c r="E93" s="104">
        <f t="shared" ref="E93:E94" si="48">E36</f>
        <v>1704.34628</v>
      </c>
      <c r="F93" s="104">
        <f t="shared" ref="F93:F97" si="49">N93</f>
        <v>2178.9962599999999</v>
      </c>
      <c r="G93" s="104">
        <f t="shared" ref="G93:G97" si="50">O93</f>
        <v>2356.6143000000002</v>
      </c>
      <c r="H93" s="86">
        <v>2356.6143000000002</v>
      </c>
      <c r="I93" s="86">
        <v>2356.6143000000002</v>
      </c>
      <c r="J93" s="86">
        <v>2356.6143000000002</v>
      </c>
      <c r="K93" s="86">
        <f t="shared" ref="K93:K94" si="51">K36</f>
        <v>1704.34628</v>
      </c>
      <c r="L93" s="86"/>
      <c r="M93" s="86"/>
      <c r="N93" s="85">
        <f t="shared" si="47"/>
        <v>2178.9962599999999</v>
      </c>
      <c r="O93" s="85">
        <f t="shared" si="47"/>
        <v>2356.6143000000002</v>
      </c>
    </row>
    <row r="94" spans="1:15" ht="38.25" customHeight="1" x14ac:dyDescent="0.25">
      <c r="A94" s="423"/>
      <c r="B94" s="380"/>
      <c r="C94" s="382"/>
      <c r="D94" s="84" t="s">
        <v>99</v>
      </c>
      <c r="E94" s="104">
        <f t="shared" si="48"/>
        <v>1265.8</v>
      </c>
      <c r="F94" s="104">
        <f t="shared" si="49"/>
        <v>1265.8</v>
      </c>
      <c r="G94" s="104">
        <f t="shared" si="50"/>
        <v>1265.8</v>
      </c>
      <c r="H94" s="86">
        <v>1265.8</v>
      </c>
      <c r="I94" s="86">
        <v>1265.8</v>
      </c>
      <c r="J94" s="86">
        <v>1265.8</v>
      </c>
      <c r="K94" s="86">
        <f t="shared" si="51"/>
        <v>1265.8</v>
      </c>
      <c r="L94" s="86"/>
      <c r="M94" s="86"/>
      <c r="N94" s="85">
        <f t="shared" si="47"/>
        <v>1265.8</v>
      </c>
      <c r="O94" s="109">
        <v>1265.8</v>
      </c>
    </row>
    <row r="95" spans="1:15" ht="53.25" customHeight="1" x14ac:dyDescent="0.25">
      <c r="A95" s="423"/>
      <c r="B95" s="380"/>
      <c r="C95" s="382"/>
      <c r="D95" s="84" t="s">
        <v>100</v>
      </c>
      <c r="E95" s="107">
        <v>0</v>
      </c>
      <c r="F95" s="104">
        <f t="shared" si="49"/>
        <v>0</v>
      </c>
      <c r="G95" s="104">
        <f t="shared" si="50"/>
        <v>0</v>
      </c>
      <c r="H95" s="86">
        <v>0</v>
      </c>
      <c r="I95" s="86">
        <v>0</v>
      </c>
      <c r="J95" s="86">
        <v>0</v>
      </c>
      <c r="K95" s="86">
        <v>0</v>
      </c>
      <c r="L95" s="86"/>
      <c r="M95" s="86"/>
      <c r="N95" s="107">
        <f t="shared" si="47"/>
        <v>0</v>
      </c>
      <c r="O95" s="107">
        <f t="shared" si="47"/>
        <v>0</v>
      </c>
    </row>
    <row r="96" spans="1:15" ht="53.25" customHeight="1" x14ac:dyDescent="0.25">
      <c r="A96" s="423"/>
      <c r="B96" s="380"/>
      <c r="C96" s="382"/>
      <c r="D96" s="84" t="s">
        <v>101</v>
      </c>
      <c r="E96" s="107">
        <v>0</v>
      </c>
      <c r="F96" s="104">
        <f t="shared" si="49"/>
        <v>0</v>
      </c>
      <c r="G96" s="104">
        <f t="shared" si="50"/>
        <v>0</v>
      </c>
      <c r="H96" s="86">
        <v>0</v>
      </c>
      <c r="I96" s="86">
        <v>0</v>
      </c>
      <c r="J96" s="86">
        <v>0</v>
      </c>
      <c r="K96" s="86">
        <v>0</v>
      </c>
      <c r="L96" s="86"/>
      <c r="M96" s="86"/>
      <c r="N96" s="107">
        <f t="shared" si="47"/>
        <v>0</v>
      </c>
      <c r="O96" s="107">
        <f t="shared" si="47"/>
        <v>0</v>
      </c>
    </row>
    <row r="97" spans="1:23" ht="43.5" customHeight="1" x14ac:dyDescent="0.25">
      <c r="A97" s="423"/>
      <c r="B97" s="381"/>
      <c r="C97" s="382"/>
      <c r="D97" s="84" t="s">
        <v>102</v>
      </c>
      <c r="E97" s="107">
        <v>0</v>
      </c>
      <c r="F97" s="104">
        <f t="shared" si="49"/>
        <v>0</v>
      </c>
      <c r="G97" s="104">
        <f t="shared" si="50"/>
        <v>0</v>
      </c>
      <c r="H97" s="86">
        <v>0</v>
      </c>
      <c r="I97" s="86">
        <v>0</v>
      </c>
      <c r="J97" s="86">
        <v>0</v>
      </c>
      <c r="K97" s="86">
        <v>0</v>
      </c>
      <c r="L97" s="86"/>
      <c r="M97" s="86"/>
      <c r="N97" s="107">
        <f t="shared" si="47"/>
        <v>0</v>
      </c>
      <c r="O97" s="107">
        <f t="shared" si="47"/>
        <v>0</v>
      </c>
    </row>
    <row r="98" spans="1:23" ht="24" customHeight="1" x14ac:dyDescent="0.25">
      <c r="A98" s="423" t="s">
        <v>243</v>
      </c>
      <c r="B98" s="379" t="s">
        <v>51</v>
      </c>
      <c r="C98" s="382" t="s">
        <v>109</v>
      </c>
      <c r="D98" s="80" t="s">
        <v>103</v>
      </c>
      <c r="E98" s="106">
        <f t="shared" ref="E98" si="52">E99+E100+E101+E102+E103+E104</f>
        <v>0</v>
      </c>
      <c r="F98" s="106">
        <f t="shared" ref="F98:J98" si="53">F99+F100+F101+F102+F103+F104</f>
        <v>0</v>
      </c>
      <c r="G98" s="106">
        <f t="shared" si="53"/>
        <v>0</v>
      </c>
      <c r="H98" s="106">
        <f t="shared" si="53"/>
        <v>0</v>
      </c>
      <c r="I98" s="106">
        <f t="shared" si="53"/>
        <v>0</v>
      </c>
      <c r="J98" s="106">
        <f t="shared" si="53"/>
        <v>0</v>
      </c>
      <c r="K98" s="81">
        <v>0</v>
      </c>
      <c r="L98" s="81"/>
      <c r="M98" s="81"/>
      <c r="N98" s="81">
        <v>0</v>
      </c>
      <c r="O98" s="81">
        <v>0</v>
      </c>
    </row>
    <row r="99" spans="1:23" ht="73.5" customHeight="1" x14ac:dyDescent="0.25">
      <c r="A99" s="423"/>
      <c r="B99" s="380"/>
      <c r="C99" s="382"/>
      <c r="D99" s="84" t="s">
        <v>97</v>
      </c>
      <c r="E99" s="104">
        <f>M99</f>
        <v>0</v>
      </c>
      <c r="F99" s="104">
        <f>N99</f>
        <v>0</v>
      </c>
      <c r="G99" s="104">
        <f>O99</f>
        <v>0</v>
      </c>
      <c r="H99" s="86">
        <v>0</v>
      </c>
      <c r="I99" s="86">
        <v>0</v>
      </c>
      <c r="J99" s="87">
        <v>0</v>
      </c>
      <c r="K99" s="86">
        <v>0</v>
      </c>
      <c r="L99" s="86"/>
      <c r="M99" s="86"/>
      <c r="N99" s="86">
        <v>0</v>
      </c>
      <c r="O99" s="86">
        <v>0</v>
      </c>
    </row>
    <row r="100" spans="1:23" ht="73.5" customHeight="1" x14ac:dyDescent="0.25">
      <c r="A100" s="423"/>
      <c r="B100" s="380"/>
      <c r="C100" s="382"/>
      <c r="D100" s="84" t="s">
        <v>98</v>
      </c>
      <c r="E100" s="104">
        <f t="shared" ref="E100:F104" si="54">M100</f>
        <v>0</v>
      </c>
      <c r="F100" s="104">
        <f t="shared" si="54"/>
        <v>0</v>
      </c>
      <c r="G100" s="104">
        <f t="shared" ref="G100:G104" si="55">O100</f>
        <v>0</v>
      </c>
      <c r="H100" s="86">
        <v>0</v>
      </c>
      <c r="I100" s="86">
        <v>0</v>
      </c>
      <c r="J100" s="87">
        <v>0</v>
      </c>
      <c r="K100" s="86">
        <v>0</v>
      </c>
      <c r="L100" s="86"/>
      <c r="M100" s="86"/>
      <c r="N100" s="86">
        <v>0</v>
      </c>
      <c r="O100" s="86">
        <v>0</v>
      </c>
    </row>
    <row r="101" spans="1:23" ht="42.75" customHeight="1" x14ac:dyDescent="0.25">
      <c r="A101" s="423"/>
      <c r="B101" s="380"/>
      <c r="C101" s="382"/>
      <c r="D101" s="84" t="s">
        <v>99</v>
      </c>
      <c r="E101" s="104">
        <f t="shared" si="54"/>
        <v>0</v>
      </c>
      <c r="F101" s="104">
        <f t="shared" si="54"/>
        <v>0</v>
      </c>
      <c r="G101" s="104">
        <f t="shared" si="55"/>
        <v>0</v>
      </c>
      <c r="H101" s="86">
        <v>0</v>
      </c>
      <c r="I101" s="86">
        <v>0</v>
      </c>
      <c r="J101" s="87">
        <v>0</v>
      </c>
      <c r="K101" s="86">
        <v>0</v>
      </c>
      <c r="L101" s="86"/>
      <c r="M101" s="86"/>
      <c r="N101" s="86">
        <v>0</v>
      </c>
      <c r="O101" s="86">
        <v>0</v>
      </c>
    </row>
    <row r="102" spans="1:23" ht="55.5" customHeight="1" x14ac:dyDescent="0.25">
      <c r="A102" s="423"/>
      <c r="B102" s="380"/>
      <c r="C102" s="382"/>
      <c r="D102" s="84" t="s">
        <v>100</v>
      </c>
      <c r="E102" s="104">
        <f t="shared" si="54"/>
        <v>0</v>
      </c>
      <c r="F102" s="104">
        <f t="shared" si="54"/>
        <v>0</v>
      </c>
      <c r="G102" s="104">
        <f t="shared" si="55"/>
        <v>0</v>
      </c>
      <c r="H102" s="86">
        <v>0</v>
      </c>
      <c r="I102" s="86">
        <v>0</v>
      </c>
      <c r="J102" s="87">
        <v>0</v>
      </c>
      <c r="K102" s="86">
        <v>0</v>
      </c>
      <c r="L102" s="86"/>
      <c r="M102" s="86"/>
      <c r="N102" s="86">
        <v>0</v>
      </c>
      <c r="O102" s="86">
        <v>0</v>
      </c>
    </row>
    <row r="103" spans="1:23" ht="55.5" customHeight="1" x14ac:dyDescent="0.25">
      <c r="A103" s="423"/>
      <c r="B103" s="380"/>
      <c r="C103" s="382"/>
      <c r="D103" s="84" t="s">
        <v>101</v>
      </c>
      <c r="E103" s="104">
        <f t="shared" si="54"/>
        <v>0</v>
      </c>
      <c r="F103" s="104">
        <f t="shared" si="54"/>
        <v>0</v>
      </c>
      <c r="G103" s="104">
        <f t="shared" si="55"/>
        <v>0</v>
      </c>
      <c r="H103" s="86">
        <v>0</v>
      </c>
      <c r="I103" s="86">
        <v>0</v>
      </c>
      <c r="J103" s="87">
        <v>0</v>
      </c>
      <c r="K103" s="86">
        <v>0</v>
      </c>
      <c r="L103" s="86"/>
      <c r="M103" s="86"/>
      <c r="N103" s="86">
        <v>0</v>
      </c>
      <c r="O103" s="86">
        <v>0</v>
      </c>
    </row>
    <row r="104" spans="1:23" ht="40.5" customHeight="1" x14ac:dyDescent="0.25">
      <c r="A104" s="423"/>
      <c r="B104" s="381"/>
      <c r="C104" s="382"/>
      <c r="D104" s="84" t="s">
        <v>102</v>
      </c>
      <c r="E104" s="104">
        <f t="shared" si="54"/>
        <v>0</v>
      </c>
      <c r="F104" s="104">
        <f t="shared" si="54"/>
        <v>0</v>
      </c>
      <c r="G104" s="104">
        <f t="shared" si="55"/>
        <v>0</v>
      </c>
      <c r="H104" s="86">
        <v>0</v>
      </c>
      <c r="I104" s="86">
        <v>0</v>
      </c>
      <c r="J104" s="87">
        <v>0</v>
      </c>
      <c r="K104" s="86">
        <v>0</v>
      </c>
      <c r="L104" s="86"/>
      <c r="M104" s="86"/>
      <c r="N104" s="86">
        <v>0</v>
      </c>
      <c r="O104" s="86">
        <v>0</v>
      </c>
    </row>
    <row r="105" spans="1:23" ht="96" customHeight="1" x14ac:dyDescent="0.25">
      <c r="A105" s="429" t="s">
        <v>52</v>
      </c>
      <c r="B105" s="432" t="s">
        <v>111</v>
      </c>
      <c r="C105" s="110" t="s">
        <v>55</v>
      </c>
      <c r="D105" s="111" t="s">
        <v>103</v>
      </c>
      <c r="E105" s="113">
        <f>E106+E107+E108+E109</f>
        <v>27497.495999999999</v>
      </c>
      <c r="F105" s="113">
        <f t="shared" ref="F105:J105" si="56">F106+F107+F108+F109</f>
        <v>27497.495999999999</v>
      </c>
      <c r="G105" s="113">
        <f t="shared" si="56"/>
        <v>27497.495999999999</v>
      </c>
      <c r="H105" s="113">
        <f t="shared" si="56"/>
        <v>27497.495999999999</v>
      </c>
      <c r="I105" s="113">
        <f t="shared" si="56"/>
        <v>27497.495999999999</v>
      </c>
      <c r="J105" s="113">
        <f t="shared" si="56"/>
        <v>27497.495999999999</v>
      </c>
      <c r="K105" s="112">
        <v>27497.495999999999</v>
      </c>
      <c r="L105" s="112">
        <f>I105+J105+K105</f>
        <v>82492.487999999998</v>
      </c>
      <c r="M105" s="112"/>
      <c r="N105" s="113">
        <f>K105</f>
        <v>27497.495999999999</v>
      </c>
      <c r="O105" s="113">
        <f>O106+O107+O108+O109</f>
        <v>27497.495999999999</v>
      </c>
      <c r="P105" s="114">
        <f>F105+G105+H105+I105+J105</f>
        <v>137487.47999999998</v>
      </c>
      <c r="U105" s="93">
        <f>K105-27497.496</f>
        <v>0</v>
      </c>
      <c r="W105" s="93">
        <f>K105-U105</f>
        <v>27497.495999999999</v>
      </c>
    </row>
    <row r="106" spans="1:23" ht="78" customHeight="1" x14ac:dyDescent="0.25">
      <c r="A106" s="430"/>
      <c r="B106" s="433"/>
      <c r="C106" s="115"/>
      <c r="D106" s="116" t="s">
        <v>97</v>
      </c>
      <c r="E106" s="104">
        <v>0</v>
      </c>
      <c r="F106" s="113">
        <f t="shared" ref="F106:F109" si="57">N106</f>
        <v>0</v>
      </c>
      <c r="G106" s="113">
        <f t="shared" ref="G106:G109" si="58">O106</f>
        <v>0</v>
      </c>
      <c r="H106" s="113">
        <v>0</v>
      </c>
      <c r="I106" s="113">
        <v>0</v>
      </c>
      <c r="J106" s="113">
        <v>0</v>
      </c>
      <c r="K106" s="86">
        <v>0</v>
      </c>
      <c r="L106" s="112">
        <f>I106+J106+K106</f>
        <v>0</v>
      </c>
      <c r="M106" s="86"/>
      <c r="N106" s="119">
        <f>K106</f>
        <v>0</v>
      </c>
      <c r="O106" s="119">
        <v>0</v>
      </c>
      <c r="P106" s="114">
        <f>I106+J106+K106+N106</f>
        <v>0</v>
      </c>
    </row>
    <row r="107" spans="1:23" ht="78" customHeight="1" x14ac:dyDescent="0.25">
      <c r="A107" s="430"/>
      <c r="B107" s="433"/>
      <c r="C107" s="115"/>
      <c r="D107" s="116" t="s">
        <v>98</v>
      </c>
      <c r="E107" s="104">
        <v>27497.495999999999</v>
      </c>
      <c r="F107" s="113">
        <f t="shared" si="57"/>
        <v>27497.495999999999</v>
      </c>
      <c r="G107" s="113">
        <f t="shared" si="58"/>
        <v>27497.495999999999</v>
      </c>
      <c r="H107" s="113">
        <v>27497.495999999999</v>
      </c>
      <c r="I107" s="113">
        <v>27497.495999999999</v>
      </c>
      <c r="J107" s="113">
        <v>27497.495999999999</v>
      </c>
      <c r="K107" s="86">
        <v>27497.495999999999</v>
      </c>
      <c r="L107" s="112">
        <f>I107+J107+K107</f>
        <v>82492.487999999998</v>
      </c>
      <c r="M107" s="86"/>
      <c r="N107" s="119">
        <f>K107</f>
        <v>27497.495999999999</v>
      </c>
      <c r="O107" s="119">
        <v>27497.495999999999</v>
      </c>
      <c r="P107" s="114">
        <f>F107+G107+H107+I107+J107</f>
        <v>137487.47999999998</v>
      </c>
    </row>
    <row r="108" spans="1:23" ht="42.75" customHeight="1" x14ac:dyDescent="0.25">
      <c r="A108" s="430"/>
      <c r="B108" s="433"/>
      <c r="C108" s="115"/>
      <c r="D108" s="116" t="s">
        <v>99</v>
      </c>
      <c r="E108" s="104">
        <v>0</v>
      </c>
      <c r="F108" s="113">
        <f t="shared" si="57"/>
        <v>0</v>
      </c>
      <c r="G108" s="113">
        <f t="shared" si="58"/>
        <v>0</v>
      </c>
      <c r="H108" s="113">
        <v>0</v>
      </c>
      <c r="I108" s="113">
        <v>0</v>
      </c>
      <c r="J108" s="113">
        <v>0</v>
      </c>
      <c r="K108" s="86">
        <v>0</v>
      </c>
      <c r="L108" s="86"/>
      <c r="M108" s="86"/>
      <c r="N108" s="119">
        <f>K108</f>
        <v>0</v>
      </c>
      <c r="O108" s="119">
        <v>0</v>
      </c>
    </row>
    <row r="109" spans="1:23" ht="38.25" customHeight="1" x14ac:dyDescent="0.25">
      <c r="A109" s="431"/>
      <c r="B109" s="434"/>
      <c r="C109" s="120"/>
      <c r="D109" s="116" t="s">
        <v>102</v>
      </c>
      <c r="E109" s="104">
        <v>0</v>
      </c>
      <c r="F109" s="113">
        <f t="shared" si="57"/>
        <v>0</v>
      </c>
      <c r="G109" s="113">
        <f t="shared" si="58"/>
        <v>0</v>
      </c>
      <c r="H109" s="113">
        <v>0</v>
      </c>
      <c r="I109" s="113">
        <v>0</v>
      </c>
      <c r="J109" s="113">
        <v>0</v>
      </c>
      <c r="K109" s="86">
        <v>0</v>
      </c>
      <c r="L109" s="86"/>
      <c r="M109" s="86"/>
      <c r="N109" s="119">
        <f>K109</f>
        <v>0</v>
      </c>
      <c r="O109" s="119">
        <v>0</v>
      </c>
    </row>
    <row r="110" spans="1:23" ht="29.25" customHeight="1" x14ac:dyDescent="0.25">
      <c r="A110" s="435" t="s">
        <v>112</v>
      </c>
      <c r="B110" s="436"/>
      <c r="C110" s="436"/>
      <c r="D110" s="436"/>
      <c r="E110" s="287"/>
      <c r="F110" s="75"/>
      <c r="G110" s="118"/>
      <c r="H110" s="118"/>
      <c r="I110" s="118"/>
      <c r="J110" s="118"/>
      <c r="K110" s="117"/>
      <c r="L110" s="75"/>
      <c r="M110" s="75"/>
      <c r="N110" s="75"/>
      <c r="O110" s="121"/>
    </row>
    <row r="111" spans="1:23" ht="38.25" customHeight="1" x14ac:dyDescent="0.25">
      <c r="A111" s="437" t="s">
        <v>53</v>
      </c>
      <c r="B111" s="439" t="s">
        <v>56</v>
      </c>
      <c r="C111" s="442" t="s">
        <v>60</v>
      </c>
      <c r="D111" s="122" t="s">
        <v>103</v>
      </c>
      <c r="E111" s="113">
        <f>E112+E113+E114+E115</f>
        <v>27497.496000000003</v>
      </c>
      <c r="F111" s="113">
        <f t="shared" ref="F111:J111" si="59">F112+F113+F114+F115</f>
        <v>27497.496000000003</v>
      </c>
      <c r="G111" s="113">
        <f t="shared" si="59"/>
        <v>27497.495999999999</v>
      </c>
      <c r="H111" s="113">
        <f t="shared" si="59"/>
        <v>27497.495999999999</v>
      </c>
      <c r="I111" s="113">
        <f t="shared" si="59"/>
        <v>27497.495999999999</v>
      </c>
      <c r="J111" s="113">
        <f t="shared" si="59"/>
        <v>27497.495999999999</v>
      </c>
      <c r="K111" s="113">
        <f>K112+K113+K114+K115</f>
        <v>27497.495999999999</v>
      </c>
      <c r="L111" s="113"/>
      <c r="M111" s="113"/>
      <c r="N111" s="113">
        <f t="shared" ref="N111:N120" si="60">K111</f>
        <v>27497.495999999999</v>
      </c>
      <c r="O111" s="113">
        <f>O113</f>
        <v>27497.495999999999</v>
      </c>
    </row>
    <row r="112" spans="1:23" ht="93.75" customHeight="1" x14ac:dyDescent="0.25">
      <c r="A112" s="438"/>
      <c r="B112" s="440"/>
      <c r="C112" s="443"/>
      <c r="D112" s="124" t="s">
        <v>97</v>
      </c>
      <c r="E112" s="104">
        <v>0</v>
      </c>
      <c r="F112" s="126">
        <f>N112</f>
        <v>0</v>
      </c>
      <c r="G112" s="126">
        <f>O112</f>
        <v>0</v>
      </c>
      <c r="H112" s="126">
        <v>0</v>
      </c>
      <c r="I112" s="126">
        <v>0</v>
      </c>
      <c r="J112" s="104">
        <v>0</v>
      </c>
      <c r="K112" s="107">
        <v>0</v>
      </c>
      <c r="L112" s="107"/>
      <c r="M112" s="107"/>
      <c r="N112" s="119">
        <f t="shared" si="60"/>
        <v>0</v>
      </c>
      <c r="O112" s="119">
        <v>0</v>
      </c>
    </row>
    <row r="113" spans="1:23" ht="69.75" customHeight="1" x14ac:dyDescent="0.25">
      <c r="A113" s="438"/>
      <c r="B113" s="440"/>
      <c r="C113" s="443"/>
      <c r="D113" s="124" t="s">
        <v>98</v>
      </c>
      <c r="E113" s="292">
        <f>E118+E128</f>
        <v>27497.496000000003</v>
      </c>
      <c r="F113" s="126">
        <f>F118+F128</f>
        <v>27497.496000000003</v>
      </c>
      <c r="G113" s="126">
        <f t="shared" ref="G113:G115" si="61">O113</f>
        <v>27497.495999999999</v>
      </c>
      <c r="H113" s="126">
        <v>27497.495999999999</v>
      </c>
      <c r="I113" s="126">
        <v>27497.495999999999</v>
      </c>
      <c r="J113" s="104">
        <v>27497.495999999999</v>
      </c>
      <c r="K113" s="125">
        <v>27497.495999999999</v>
      </c>
      <c r="L113" s="125"/>
      <c r="M113" s="125"/>
      <c r="N113" s="119">
        <f t="shared" si="60"/>
        <v>27497.495999999999</v>
      </c>
      <c r="O113" s="119">
        <v>27497.495999999999</v>
      </c>
    </row>
    <row r="114" spans="1:23" ht="38.25" customHeight="1" x14ac:dyDescent="0.25">
      <c r="A114" s="438"/>
      <c r="B114" s="440"/>
      <c r="C114" s="443"/>
      <c r="D114" s="124" t="s">
        <v>99</v>
      </c>
      <c r="E114" s="104">
        <v>0</v>
      </c>
      <c r="F114" s="126">
        <f t="shared" ref="F114:F115" si="62">N114</f>
        <v>0</v>
      </c>
      <c r="G114" s="126">
        <f t="shared" si="61"/>
        <v>0</v>
      </c>
      <c r="H114" s="126">
        <v>0</v>
      </c>
      <c r="I114" s="126">
        <v>0</v>
      </c>
      <c r="J114" s="104">
        <v>0</v>
      </c>
      <c r="K114" s="107">
        <v>0</v>
      </c>
      <c r="L114" s="107"/>
      <c r="M114" s="107"/>
      <c r="N114" s="119">
        <f t="shared" si="60"/>
        <v>0</v>
      </c>
      <c r="O114" s="119">
        <v>0</v>
      </c>
    </row>
    <row r="115" spans="1:23" ht="38.25" customHeight="1" x14ac:dyDescent="0.25">
      <c r="A115" s="438"/>
      <c r="B115" s="441"/>
      <c r="C115" s="443"/>
      <c r="D115" s="124" t="s">
        <v>102</v>
      </c>
      <c r="E115" s="104">
        <v>0</v>
      </c>
      <c r="F115" s="126">
        <f t="shared" si="62"/>
        <v>0</v>
      </c>
      <c r="G115" s="126">
        <f t="shared" si="61"/>
        <v>0</v>
      </c>
      <c r="H115" s="126">
        <v>0</v>
      </c>
      <c r="I115" s="126">
        <v>0</v>
      </c>
      <c r="J115" s="104">
        <v>0</v>
      </c>
      <c r="K115" s="107">
        <v>0</v>
      </c>
      <c r="L115" s="107"/>
      <c r="M115" s="107"/>
      <c r="N115" s="119">
        <f t="shared" si="60"/>
        <v>0</v>
      </c>
      <c r="O115" s="119">
        <v>0</v>
      </c>
    </row>
    <row r="116" spans="1:23" ht="27" customHeight="1" x14ac:dyDescent="0.25">
      <c r="A116" s="444" t="s">
        <v>57</v>
      </c>
      <c r="B116" s="445"/>
      <c r="C116" s="446"/>
      <c r="D116" s="122" t="s">
        <v>103</v>
      </c>
      <c r="E116" s="113">
        <f>E117+E118+E119+E120</f>
        <v>26439.9</v>
      </c>
      <c r="F116" s="113">
        <f t="shared" ref="F116:J116" si="63">F117+F118+F119+F120</f>
        <v>26439.9</v>
      </c>
      <c r="G116" s="113">
        <f t="shared" si="63"/>
        <v>26439.9</v>
      </c>
      <c r="H116" s="113">
        <f t="shared" si="63"/>
        <v>26439.9</v>
      </c>
      <c r="I116" s="113">
        <f t="shared" si="63"/>
        <v>26439.9</v>
      </c>
      <c r="J116" s="113">
        <f t="shared" si="63"/>
        <v>26439.9</v>
      </c>
      <c r="K116" s="113">
        <f>K117+K118+K119+K120</f>
        <v>24439.9</v>
      </c>
      <c r="L116" s="113"/>
      <c r="M116" s="113"/>
      <c r="N116" s="113">
        <f t="shared" si="60"/>
        <v>24439.9</v>
      </c>
      <c r="O116" s="113">
        <f>O118</f>
        <v>26439.9</v>
      </c>
      <c r="P116" s="93">
        <f>F111-F121</f>
        <v>26439.9</v>
      </c>
      <c r="U116" s="93">
        <f>K111-K116</f>
        <v>3057.5959999999977</v>
      </c>
    </row>
    <row r="117" spans="1:23" ht="75" customHeight="1" x14ac:dyDescent="0.25">
      <c r="A117" s="442" t="s">
        <v>244</v>
      </c>
      <c r="B117" s="439" t="s">
        <v>58</v>
      </c>
      <c r="C117" s="442" t="s">
        <v>55</v>
      </c>
      <c r="D117" s="124" t="s">
        <v>97</v>
      </c>
      <c r="E117" s="104">
        <v>0</v>
      </c>
      <c r="F117" s="126">
        <f>N117</f>
        <v>0</v>
      </c>
      <c r="G117" s="126">
        <f>O117</f>
        <v>0</v>
      </c>
      <c r="H117" s="126">
        <v>0</v>
      </c>
      <c r="I117" s="126">
        <v>0</v>
      </c>
      <c r="J117" s="104">
        <v>0</v>
      </c>
      <c r="K117" s="107">
        <v>0</v>
      </c>
      <c r="L117" s="107"/>
      <c r="M117" s="107"/>
      <c r="N117" s="126">
        <f t="shared" si="60"/>
        <v>0</v>
      </c>
      <c r="O117" s="126">
        <v>0</v>
      </c>
    </row>
    <row r="118" spans="1:23" ht="75.75" customHeight="1" x14ac:dyDescent="0.25">
      <c r="A118" s="443"/>
      <c r="B118" s="448"/>
      <c r="C118" s="450"/>
      <c r="D118" s="124" t="s">
        <v>98</v>
      </c>
      <c r="E118" s="104">
        <v>26439.9</v>
      </c>
      <c r="F118" s="126">
        <v>26439.9</v>
      </c>
      <c r="G118" s="126">
        <f t="shared" ref="G118:G120" si="64">O118</f>
        <v>26439.9</v>
      </c>
      <c r="H118" s="109">
        <v>26439.9</v>
      </c>
      <c r="I118" s="126">
        <v>26439.9</v>
      </c>
      <c r="J118" s="104">
        <v>26439.9</v>
      </c>
      <c r="K118" s="86">
        <v>24439.9</v>
      </c>
      <c r="L118" s="104"/>
      <c r="M118" s="104"/>
      <c r="N118" s="126">
        <f t="shared" si="60"/>
        <v>24439.9</v>
      </c>
      <c r="O118" s="126">
        <v>26439.9</v>
      </c>
      <c r="U118" s="93">
        <f>K116+K122+K121</f>
        <v>27497.496000000003</v>
      </c>
      <c r="W118" s="93">
        <f>K118-24439.9</f>
        <v>0</v>
      </c>
    </row>
    <row r="119" spans="1:23" ht="43.5" customHeight="1" x14ac:dyDescent="0.25">
      <c r="A119" s="443"/>
      <c r="B119" s="448"/>
      <c r="C119" s="450"/>
      <c r="D119" s="124" t="s">
        <v>99</v>
      </c>
      <c r="E119" s="104">
        <v>0</v>
      </c>
      <c r="F119" s="126">
        <f t="shared" ref="F119:F120" si="65">N119</f>
        <v>0</v>
      </c>
      <c r="G119" s="126">
        <f t="shared" si="64"/>
        <v>0</v>
      </c>
      <c r="H119" s="126">
        <v>0</v>
      </c>
      <c r="I119" s="126">
        <v>0</v>
      </c>
      <c r="J119" s="104">
        <v>0</v>
      </c>
      <c r="K119" s="104">
        <v>0</v>
      </c>
      <c r="L119" s="104"/>
      <c r="M119" s="104"/>
      <c r="N119" s="126">
        <f t="shared" si="60"/>
        <v>0</v>
      </c>
      <c r="O119" s="126">
        <v>0</v>
      </c>
    </row>
    <row r="120" spans="1:23" ht="84" customHeight="1" x14ac:dyDescent="0.25">
      <c r="A120" s="447"/>
      <c r="B120" s="449"/>
      <c r="C120" s="451"/>
      <c r="D120" s="124" t="s">
        <v>102</v>
      </c>
      <c r="E120" s="104">
        <v>0</v>
      </c>
      <c r="F120" s="126">
        <f t="shared" si="65"/>
        <v>0</v>
      </c>
      <c r="G120" s="126">
        <f t="shared" si="64"/>
        <v>0</v>
      </c>
      <c r="H120" s="126">
        <v>0</v>
      </c>
      <c r="I120" s="126">
        <v>0</v>
      </c>
      <c r="J120" s="104">
        <v>0</v>
      </c>
      <c r="K120" s="107">
        <v>0</v>
      </c>
      <c r="L120" s="104"/>
      <c r="M120" s="104"/>
      <c r="N120" s="126">
        <f t="shared" si="60"/>
        <v>0</v>
      </c>
      <c r="O120" s="126">
        <v>0</v>
      </c>
    </row>
    <row r="121" spans="1:23" ht="84" customHeight="1" x14ac:dyDescent="0.25">
      <c r="A121" s="444" t="s">
        <v>59</v>
      </c>
      <c r="B121" s="452"/>
      <c r="C121" s="453"/>
      <c r="D121" s="122" t="s">
        <v>103</v>
      </c>
      <c r="E121" s="127">
        <v>1057.596</v>
      </c>
      <c r="F121" s="127">
        <f t="shared" ref="F121:J121" si="66">F127+F128+F129+F130</f>
        <v>1057.596</v>
      </c>
      <c r="G121" s="127">
        <f t="shared" si="66"/>
        <v>1057.596</v>
      </c>
      <c r="H121" s="127">
        <f t="shared" si="66"/>
        <v>1057.596</v>
      </c>
      <c r="I121" s="127">
        <f t="shared" si="66"/>
        <v>1057.596</v>
      </c>
      <c r="J121" s="127">
        <f t="shared" si="66"/>
        <v>1057.596</v>
      </c>
      <c r="K121" s="127">
        <f>K127+K128+K129+K130</f>
        <v>1057.596</v>
      </c>
      <c r="L121" s="113"/>
      <c r="M121" s="113"/>
      <c r="N121" s="113">
        <f>K121</f>
        <v>1057.596</v>
      </c>
      <c r="O121" s="113">
        <v>0</v>
      </c>
    </row>
    <row r="122" spans="1:23" ht="84" hidden="1" customHeight="1" outlineLevel="1" x14ac:dyDescent="0.25">
      <c r="A122" s="437" t="s">
        <v>245</v>
      </c>
      <c r="B122" s="454" t="s">
        <v>270</v>
      </c>
      <c r="C122" s="439" t="s">
        <v>266</v>
      </c>
      <c r="D122" s="122" t="s">
        <v>103</v>
      </c>
      <c r="E122" s="123">
        <f t="shared" ref="E122" si="67">E123+E124+E125+E126</f>
        <v>2000</v>
      </c>
      <c r="F122" s="123"/>
      <c r="G122" s="123"/>
      <c r="H122" s="123"/>
      <c r="I122" s="123"/>
      <c r="J122" s="123"/>
      <c r="K122" s="123">
        <f t="shared" ref="K122:O122" si="68">K123+K124+K125+K126</f>
        <v>2000</v>
      </c>
      <c r="L122" s="123">
        <f t="shared" si="68"/>
        <v>0</v>
      </c>
      <c r="M122" s="123">
        <f t="shared" si="68"/>
        <v>0</v>
      </c>
      <c r="N122" s="123">
        <f t="shared" si="68"/>
        <v>0</v>
      </c>
      <c r="O122" s="123">
        <f t="shared" si="68"/>
        <v>0</v>
      </c>
    </row>
    <row r="123" spans="1:23" ht="84" hidden="1" customHeight="1" outlineLevel="1" x14ac:dyDescent="0.25">
      <c r="A123" s="437"/>
      <c r="B123" s="454"/>
      <c r="C123" s="448"/>
      <c r="D123" s="124" t="s">
        <v>97</v>
      </c>
      <c r="E123" s="109">
        <v>0</v>
      </c>
      <c r="F123" s="109"/>
      <c r="G123" s="109"/>
      <c r="H123" s="92"/>
      <c r="I123" s="92"/>
      <c r="J123" s="92"/>
      <c r="K123" s="92">
        <v>0</v>
      </c>
      <c r="L123" s="92">
        <v>0</v>
      </c>
      <c r="M123" s="92">
        <v>0</v>
      </c>
      <c r="N123" s="92">
        <v>0</v>
      </c>
      <c r="O123" s="92">
        <v>0</v>
      </c>
    </row>
    <row r="124" spans="1:23" ht="84" hidden="1" customHeight="1" outlineLevel="1" x14ac:dyDescent="0.25">
      <c r="A124" s="437"/>
      <c r="B124" s="454"/>
      <c r="C124" s="448"/>
      <c r="D124" s="124" t="s">
        <v>98</v>
      </c>
      <c r="E124" s="109">
        <v>2000</v>
      </c>
      <c r="F124" s="109"/>
      <c r="G124" s="109"/>
      <c r="H124" s="92"/>
      <c r="I124" s="92"/>
      <c r="J124" s="92"/>
      <c r="K124" s="92">
        <v>2000</v>
      </c>
      <c r="L124" s="92">
        <v>0</v>
      </c>
      <c r="M124" s="92">
        <v>0</v>
      </c>
      <c r="N124" s="92">
        <v>0</v>
      </c>
      <c r="O124" s="92">
        <v>0</v>
      </c>
    </row>
    <row r="125" spans="1:23" ht="84" hidden="1" customHeight="1" outlineLevel="1" x14ac:dyDescent="0.25">
      <c r="A125" s="437"/>
      <c r="B125" s="454"/>
      <c r="C125" s="448"/>
      <c r="D125" s="124" t="s">
        <v>99</v>
      </c>
      <c r="E125" s="109">
        <v>0</v>
      </c>
      <c r="F125" s="109"/>
      <c r="G125" s="109"/>
      <c r="H125" s="92"/>
      <c r="I125" s="92"/>
      <c r="J125" s="92"/>
      <c r="K125" s="92">
        <v>0</v>
      </c>
      <c r="L125" s="92">
        <v>0</v>
      </c>
      <c r="M125" s="92">
        <v>0</v>
      </c>
      <c r="N125" s="92">
        <v>0</v>
      </c>
      <c r="O125" s="92">
        <v>0</v>
      </c>
    </row>
    <row r="126" spans="1:23" ht="84" hidden="1" customHeight="1" outlineLevel="1" x14ac:dyDescent="0.25">
      <c r="A126" s="437"/>
      <c r="B126" s="454"/>
      <c r="C126" s="449"/>
      <c r="D126" s="124" t="s">
        <v>102</v>
      </c>
      <c r="E126" s="109">
        <v>0</v>
      </c>
      <c r="F126" s="109"/>
      <c r="G126" s="109"/>
      <c r="H126" s="92"/>
      <c r="I126" s="92"/>
      <c r="J126" s="92"/>
      <c r="K126" s="92">
        <v>0</v>
      </c>
      <c r="L126" s="92">
        <v>0</v>
      </c>
      <c r="M126" s="92">
        <v>0</v>
      </c>
      <c r="N126" s="92">
        <v>0</v>
      </c>
      <c r="O126" s="92">
        <v>0</v>
      </c>
    </row>
    <row r="127" spans="1:23" ht="76.5" customHeight="1" collapsed="1" x14ac:dyDescent="0.25">
      <c r="A127" s="442" t="s">
        <v>326</v>
      </c>
      <c r="B127" s="439" t="s">
        <v>113</v>
      </c>
      <c r="C127" s="439" t="s">
        <v>60</v>
      </c>
      <c r="D127" s="124" t="s">
        <v>97</v>
      </c>
      <c r="E127" s="128">
        <v>0</v>
      </c>
      <c r="F127" s="126">
        <f>N127</f>
        <v>0</v>
      </c>
      <c r="G127" s="126">
        <f>O127</f>
        <v>0</v>
      </c>
      <c r="H127" s="119">
        <v>0</v>
      </c>
      <c r="I127" s="119">
        <v>0</v>
      </c>
      <c r="J127" s="107">
        <v>0</v>
      </c>
      <c r="K127" s="128">
        <v>0</v>
      </c>
      <c r="L127" s="104"/>
      <c r="M127" s="104"/>
      <c r="N127" s="126">
        <f>K127</f>
        <v>0</v>
      </c>
      <c r="O127" s="126">
        <v>0</v>
      </c>
    </row>
    <row r="128" spans="1:23" ht="69.75" customHeight="1" x14ac:dyDescent="0.25">
      <c r="A128" s="443"/>
      <c r="B128" s="448"/>
      <c r="C128" s="448"/>
      <c r="D128" s="124" t="s">
        <v>98</v>
      </c>
      <c r="E128" s="128">
        <v>1057.596</v>
      </c>
      <c r="F128" s="126">
        <f t="shared" ref="F128:F130" si="69">N128</f>
        <v>1057.596</v>
      </c>
      <c r="G128" s="126">
        <f t="shared" ref="G128:G130" si="70">O128</f>
        <v>1057.596</v>
      </c>
      <c r="H128" s="119">
        <v>1057.596</v>
      </c>
      <c r="I128" s="119">
        <v>1057.596</v>
      </c>
      <c r="J128" s="107">
        <v>1057.596</v>
      </c>
      <c r="K128" s="129">
        <v>1057.596</v>
      </c>
      <c r="L128" s="104"/>
      <c r="M128" s="104"/>
      <c r="N128" s="126">
        <f>K128</f>
        <v>1057.596</v>
      </c>
      <c r="O128" s="126">
        <v>1057.596</v>
      </c>
      <c r="U128" s="182"/>
    </row>
    <row r="129" spans="1:17" ht="45.75" customHeight="1" x14ac:dyDescent="0.25">
      <c r="A129" s="443"/>
      <c r="B129" s="448"/>
      <c r="C129" s="448"/>
      <c r="D129" s="124" t="s">
        <v>99</v>
      </c>
      <c r="E129" s="104">
        <v>0</v>
      </c>
      <c r="F129" s="126">
        <f t="shared" si="69"/>
        <v>0</v>
      </c>
      <c r="G129" s="126">
        <f t="shared" si="70"/>
        <v>0</v>
      </c>
      <c r="H129" s="119">
        <v>0</v>
      </c>
      <c r="I129" s="119">
        <v>0</v>
      </c>
      <c r="J129" s="107">
        <v>0</v>
      </c>
      <c r="K129" s="107">
        <v>0</v>
      </c>
      <c r="L129" s="107"/>
      <c r="M129" s="107"/>
      <c r="N129" s="126">
        <f>K129</f>
        <v>0</v>
      </c>
      <c r="O129" s="126">
        <v>0</v>
      </c>
    </row>
    <row r="130" spans="1:17" ht="38.25" customHeight="1" x14ac:dyDescent="0.25">
      <c r="A130" s="447"/>
      <c r="B130" s="449"/>
      <c r="C130" s="449"/>
      <c r="D130" s="124" t="s">
        <v>102</v>
      </c>
      <c r="E130" s="104">
        <v>0</v>
      </c>
      <c r="F130" s="126">
        <f t="shared" si="69"/>
        <v>0</v>
      </c>
      <c r="G130" s="126">
        <f t="shared" si="70"/>
        <v>0</v>
      </c>
      <c r="H130" s="119">
        <v>0</v>
      </c>
      <c r="I130" s="119">
        <v>0</v>
      </c>
      <c r="J130" s="107">
        <v>0</v>
      </c>
      <c r="K130" s="107">
        <v>0</v>
      </c>
      <c r="L130" s="107"/>
      <c r="M130" s="107"/>
      <c r="N130" s="126">
        <f>K130</f>
        <v>0</v>
      </c>
      <c r="O130" s="126">
        <v>0</v>
      </c>
    </row>
    <row r="131" spans="1:17" ht="27.75" customHeight="1" x14ac:dyDescent="0.25">
      <c r="A131" s="374" t="s">
        <v>246</v>
      </c>
      <c r="B131" s="375"/>
      <c r="C131" s="375"/>
      <c r="D131" s="211"/>
      <c r="E131" s="211"/>
      <c r="F131" s="209"/>
      <c r="G131" s="211"/>
      <c r="H131" s="211"/>
      <c r="I131" s="211"/>
      <c r="J131" s="211"/>
      <c r="K131" s="212"/>
      <c r="L131" s="130"/>
      <c r="M131" s="130"/>
      <c r="N131" s="124"/>
      <c r="O131" s="100"/>
    </row>
    <row r="132" spans="1:17" ht="25.5" customHeight="1" x14ac:dyDescent="0.25">
      <c r="A132" s="395" t="s">
        <v>247</v>
      </c>
      <c r="B132" s="389" t="s">
        <v>114</v>
      </c>
      <c r="C132" s="389" t="s">
        <v>35</v>
      </c>
      <c r="D132" s="80" t="s">
        <v>103</v>
      </c>
      <c r="E132" s="106">
        <f>E133+E134+E135+E136+E137+E138</f>
        <v>6500</v>
      </c>
      <c r="F132" s="106">
        <f t="shared" ref="F132:J132" si="71">F133+F134+F135+F136+F137+F138</f>
        <v>7500</v>
      </c>
      <c r="G132" s="106">
        <f t="shared" si="71"/>
        <v>7500</v>
      </c>
      <c r="H132" s="106">
        <f t="shared" si="71"/>
        <v>7500</v>
      </c>
      <c r="I132" s="106">
        <f t="shared" si="71"/>
        <v>7500</v>
      </c>
      <c r="J132" s="106">
        <f t="shared" si="71"/>
        <v>7500</v>
      </c>
      <c r="K132" s="106">
        <f>K133+K134+K135+K136+K137+K138</f>
        <v>6500</v>
      </c>
      <c r="L132" s="131"/>
      <c r="M132" s="131"/>
      <c r="N132" s="131">
        <f t="shared" ref="N132:N138" si="72">K132</f>
        <v>6500</v>
      </c>
      <c r="O132" s="131">
        <f>O133+O134+O135+O136+O137+O138</f>
        <v>6500</v>
      </c>
    </row>
    <row r="133" spans="1:17" ht="73.5" customHeight="1" x14ac:dyDescent="0.25">
      <c r="A133" s="396"/>
      <c r="B133" s="390"/>
      <c r="C133" s="390"/>
      <c r="D133" s="84" t="s">
        <v>97</v>
      </c>
      <c r="E133" s="104">
        <v>0</v>
      </c>
      <c r="F133" s="104">
        <f>N133</f>
        <v>0</v>
      </c>
      <c r="G133" s="104">
        <f>O133</f>
        <v>0</v>
      </c>
      <c r="H133" s="86">
        <v>0</v>
      </c>
      <c r="I133" s="86">
        <v>0</v>
      </c>
      <c r="J133" s="87">
        <v>0</v>
      </c>
      <c r="K133" s="86">
        <v>0</v>
      </c>
      <c r="L133" s="86"/>
      <c r="M133" s="86"/>
      <c r="N133" s="107">
        <f t="shared" si="72"/>
        <v>0</v>
      </c>
      <c r="O133" s="107">
        <f>N133</f>
        <v>0</v>
      </c>
      <c r="P133" s="93">
        <f>E132+E139+E153+E167+E174+E181+E195</f>
        <v>14975.84417</v>
      </c>
      <c r="Q133" s="249">
        <f>1497.584417-P133</f>
        <v>-13478.259753</v>
      </c>
    </row>
    <row r="134" spans="1:17" ht="75.75" customHeight="1" x14ac:dyDescent="0.25">
      <c r="A134" s="396"/>
      <c r="B134" s="390"/>
      <c r="C134" s="390"/>
      <c r="D134" s="84" t="s">
        <v>98</v>
      </c>
      <c r="E134" s="104">
        <v>0</v>
      </c>
      <c r="F134" s="104">
        <f t="shared" ref="F134:F138" si="73">N134</f>
        <v>0</v>
      </c>
      <c r="G134" s="104">
        <f t="shared" ref="G134:G138" si="74">O134</f>
        <v>0</v>
      </c>
      <c r="H134" s="86">
        <v>0</v>
      </c>
      <c r="I134" s="86">
        <v>0</v>
      </c>
      <c r="J134" s="87">
        <v>0</v>
      </c>
      <c r="K134" s="86">
        <v>0</v>
      </c>
      <c r="L134" s="86"/>
      <c r="M134" s="86"/>
      <c r="N134" s="107">
        <f t="shared" si="72"/>
        <v>0</v>
      </c>
      <c r="O134" s="107">
        <f t="shared" ref="O134:O138" si="75">N134</f>
        <v>0</v>
      </c>
    </row>
    <row r="135" spans="1:17" ht="39" customHeight="1" x14ac:dyDescent="0.25">
      <c r="A135" s="396"/>
      <c r="B135" s="390"/>
      <c r="C135" s="390"/>
      <c r="D135" s="84" t="s">
        <v>99</v>
      </c>
      <c r="E135" s="104">
        <v>6500</v>
      </c>
      <c r="F135" s="104">
        <v>7500</v>
      </c>
      <c r="G135" s="104">
        <v>7500</v>
      </c>
      <c r="H135" s="104">
        <v>7500</v>
      </c>
      <c r="I135" s="104">
        <v>7500</v>
      </c>
      <c r="J135" s="104">
        <v>7500</v>
      </c>
      <c r="K135" s="86">
        <v>6500</v>
      </c>
      <c r="L135" s="86"/>
      <c r="M135" s="86"/>
      <c r="N135" s="107">
        <f t="shared" si="72"/>
        <v>6500</v>
      </c>
      <c r="O135" s="107">
        <v>6500</v>
      </c>
      <c r="P135" s="271">
        <f>(73964 * 8.45)*12</f>
        <v>7499949.5999999996</v>
      </c>
    </row>
    <row r="136" spans="1:17" ht="55.5" customHeight="1" x14ac:dyDescent="0.25">
      <c r="A136" s="396"/>
      <c r="B136" s="390"/>
      <c r="C136" s="390"/>
      <c r="D136" s="84" t="s">
        <v>100</v>
      </c>
      <c r="E136" s="104">
        <v>0</v>
      </c>
      <c r="F136" s="104">
        <f t="shared" si="73"/>
        <v>0</v>
      </c>
      <c r="G136" s="104">
        <f t="shared" si="74"/>
        <v>0</v>
      </c>
      <c r="H136" s="86">
        <v>0</v>
      </c>
      <c r="I136" s="86">
        <v>0</v>
      </c>
      <c r="J136" s="87">
        <v>0</v>
      </c>
      <c r="K136" s="86">
        <v>0</v>
      </c>
      <c r="L136" s="86"/>
      <c r="M136" s="86"/>
      <c r="N136" s="107">
        <f t="shared" si="72"/>
        <v>0</v>
      </c>
      <c r="O136" s="107">
        <f t="shared" si="75"/>
        <v>0</v>
      </c>
    </row>
    <row r="137" spans="1:17" ht="55.5" customHeight="1" x14ac:dyDescent="0.25">
      <c r="A137" s="396"/>
      <c r="B137" s="390"/>
      <c r="C137" s="390"/>
      <c r="D137" s="84" t="s">
        <v>101</v>
      </c>
      <c r="E137" s="104">
        <v>0</v>
      </c>
      <c r="F137" s="104">
        <f t="shared" si="73"/>
        <v>0</v>
      </c>
      <c r="G137" s="104">
        <f t="shared" si="74"/>
        <v>0</v>
      </c>
      <c r="H137" s="86">
        <v>0</v>
      </c>
      <c r="I137" s="86">
        <v>0</v>
      </c>
      <c r="J137" s="87">
        <v>0</v>
      </c>
      <c r="K137" s="86">
        <v>0</v>
      </c>
      <c r="L137" s="86"/>
      <c r="M137" s="86"/>
      <c r="N137" s="107">
        <f t="shared" si="72"/>
        <v>0</v>
      </c>
      <c r="O137" s="107">
        <f t="shared" si="75"/>
        <v>0</v>
      </c>
    </row>
    <row r="138" spans="1:17" ht="35.25" customHeight="1" x14ac:dyDescent="0.25">
      <c r="A138" s="397"/>
      <c r="B138" s="391"/>
      <c r="C138" s="391"/>
      <c r="D138" s="84" t="s">
        <v>102</v>
      </c>
      <c r="E138" s="104">
        <v>0</v>
      </c>
      <c r="F138" s="104">
        <f t="shared" si="73"/>
        <v>0</v>
      </c>
      <c r="G138" s="104">
        <f t="shared" si="74"/>
        <v>0</v>
      </c>
      <c r="H138" s="86">
        <v>0</v>
      </c>
      <c r="I138" s="86">
        <v>0</v>
      </c>
      <c r="J138" s="87">
        <v>0</v>
      </c>
      <c r="K138" s="86">
        <v>0</v>
      </c>
      <c r="L138" s="86"/>
      <c r="M138" s="86"/>
      <c r="N138" s="107">
        <f t="shared" si="72"/>
        <v>0</v>
      </c>
      <c r="O138" s="107">
        <f t="shared" si="75"/>
        <v>0</v>
      </c>
    </row>
    <row r="139" spans="1:17" ht="34.5" customHeight="1" x14ac:dyDescent="0.25">
      <c r="A139" s="395" t="s">
        <v>248</v>
      </c>
      <c r="B139" s="386" t="s">
        <v>153</v>
      </c>
      <c r="C139" s="389" t="s">
        <v>35</v>
      </c>
      <c r="D139" s="80" t="s">
        <v>103</v>
      </c>
      <c r="E139" s="106">
        <f t="shared" ref="E139" si="76">SUM(E140:E145)</f>
        <v>3400</v>
      </c>
      <c r="F139" s="106">
        <f>F140+F141+F142+F143+F144+F145</f>
        <v>6525</v>
      </c>
      <c r="G139" s="106">
        <f t="shared" ref="G139:J139" si="77">SUM(G140:G145)</f>
        <v>6525</v>
      </c>
      <c r="H139" s="106">
        <f t="shared" si="77"/>
        <v>6525</v>
      </c>
      <c r="I139" s="106">
        <f t="shared" si="77"/>
        <v>6525</v>
      </c>
      <c r="J139" s="106">
        <f t="shared" si="77"/>
        <v>6525</v>
      </c>
      <c r="K139" s="81">
        <f t="shared" ref="K139" si="78">SUM(K140:K145)</f>
        <v>3400</v>
      </c>
      <c r="L139" s="81"/>
      <c r="M139" s="81"/>
      <c r="N139" s="106">
        <f>N140+N141+N142</f>
        <v>0</v>
      </c>
      <c r="O139" s="106">
        <f>O140+O141+O142</f>
        <v>0</v>
      </c>
      <c r="P139" s="270" t="s">
        <v>387</v>
      </c>
    </row>
    <row r="140" spans="1:17" ht="75.75" customHeight="1" x14ac:dyDescent="0.25">
      <c r="A140" s="396"/>
      <c r="B140" s="387"/>
      <c r="C140" s="390"/>
      <c r="D140" s="84" t="s">
        <v>97</v>
      </c>
      <c r="E140" s="104">
        <v>0</v>
      </c>
      <c r="F140" s="104">
        <f>N140</f>
        <v>0</v>
      </c>
      <c r="G140" s="104">
        <f>O140</f>
        <v>0</v>
      </c>
      <c r="H140" s="86">
        <v>0</v>
      </c>
      <c r="I140" s="86">
        <v>0</v>
      </c>
      <c r="J140" s="87">
        <v>0</v>
      </c>
      <c r="K140" s="107">
        <v>0</v>
      </c>
      <c r="L140" s="107"/>
      <c r="M140" s="107"/>
      <c r="N140" s="107">
        <f>K140</f>
        <v>0</v>
      </c>
      <c r="O140" s="107">
        <f>N140</f>
        <v>0</v>
      </c>
    </row>
    <row r="141" spans="1:17" ht="73.5" customHeight="1" x14ac:dyDescent="0.25">
      <c r="A141" s="396"/>
      <c r="B141" s="387"/>
      <c r="C141" s="390"/>
      <c r="D141" s="84" t="s">
        <v>98</v>
      </c>
      <c r="E141" s="104">
        <v>0</v>
      </c>
      <c r="F141" s="104">
        <f t="shared" ref="F141:F145" si="79">N141</f>
        <v>0</v>
      </c>
      <c r="G141" s="104">
        <f t="shared" ref="G141:G145" si="80">O141</f>
        <v>0</v>
      </c>
      <c r="H141" s="86">
        <v>0</v>
      </c>
      <c r="I141" s="86">
        <v>0</v>
      </c>
      <c r="J141" s="87">
        <v>0</v>
      </c>
      <c r="K141" s="107">
        <v>0</v>
      </c>
      <c r="L141" s="107"/>
      <c r="M141" s="107"/>
      <c r="N141" s="107">
        <f>K141</f>
        <v>0</v>
      </c>
      <c r="O141" s="107">
        <f>N141</f>
        <v>0</v>
      </c>
    </row>
    <row r="142" spans="1:17" ht="40.5" customHeight="1" x14ac:dyDescent="0.25">
      <c r="A142" s="396"/>
      <c r="B142" s="387"/>
      <c r="C142" s="390"/>
      <c r="D142" s="84" t="s">
        <v>99</v>
      </c>
      <c r="E142" s="104">
        <v>3400</v>
      </c>
      <c r="F142" s="104">
        <v>6525</v>
      </c>
      <c r="G142" s="104">
        <v>6525</v>
      </c>
      <c r="H142" s="104">
        <v>6525</v>
      </c>
      <c r="I142" s="104">
        <v>6525</v>
      </c>
      <c r="J142" s="104">
        <v>6525</v>
      </c>
      <c r="K142" s="107">
        <v>3400</v>
      </c>
      <c r="L142" s="107"/>
      <c r="M142" s="107"/>
      <c r="N142" s="107">
        <v>0</v>
      </c>
      <c r="O142" s="107">
        <v>0</v>
      </c>
    </row>
    <row r="143" spans="1:17" ht="56.25" customHeight="1" x14ac:dyDescent="0.25">
      <c r="A143" s="396"/>
      <c r="B143" s="387"/>
      <c r="C143" s="390"/>
      <c r="D143" s="84" t="s">
        <v>100</v>
      </c>
      <c r="E143" s="104">
        <v>0</v>
      </c>
      <c r="F143" s="104">
        <f t="shared" si="79"/>
        <v>0</v>
      </c>
      <c r="G143" s="104">
        <f t="shared" si="80"/>
        <v>0</v>
      </c>
      <c r="H143" s="86">
        <v>0</v>
      </c>
      <c r="I143" s="86">
        <v>0</v>
      </c>
      <c r="J143" s="87">
        <v>0</v>
      </c>
      <c r="K143" s="86">
        <v>0</v>
      </c>
      <c r="L143" s="86"/>
      <c r="M143" s="86"/>
      <c r="N143" s="104">
        <v>0</v>
      </c>
      <c r="O143" s="104">
        <v>0</v>
      </c>
    </row>
    <row r="144" spans="1:17" ht="59.25" customHeight="1" x14ac:dyDescent="0.25">
      <c r="A144" s="396"/>
      <c r="B144" s="387"/>
      <c r="C144" s="390"/>
      <c r="D144" s="84" t="s">
        <v>101</v>
      </c>
      <c r="E144" s="104">
        <v>0</v>
      </c>
      <c r="F144" s="104">
        <f t="shared" si="79"/>
        <v>0</v>
      </c>
      <c r="G144" s="104">
        <f t="shared" si="80"/>
        <v>0</v>
      </c>
      <c r="H144" s="86">
        <v>0</v>
      </c>
      <c r="I144" s="86">
        <v>0</v>
      </c>
      <c r="J144" s="87">
        <v>0</v>
      </c>
      <c r="K144" s="86">
        <v>0</v>
      </c>
      <c r="L144" s="86"/>
      <c r="M144" s="86"/>
      <c r="N144" s="107">
        <v>0</v>
      </c>
      <c r="O144" s="107">
        <v>0</v>
      </c>
    </row>
    <row r="145" spans="1:24" ht="42" customHeight="1" x14ac:dyDescent="0.25">
      <c r="A145" s="397"/>
      <c r="B145" s="388"/>
      <c r="C145" s="391"/>
      <c r="D145" s="84" t="s">
        <v>102</v>
      </c>
      <c r="E145" s="104">
        <v>0</v>
      </c>
      <c r="F145" s="104">
        <f t="shared" si="79"/>
        <v>0</v>
      </c>
      <c r="G145" s="104">
        <f t="shared" si="80"/>
        <v>0</v>
      </c>
      <c r="H145" s="86">
        <v>0</v>
      </c>
      <c r="I145" s="86">
        <v>0</v>
      </c>
      <c r="J145" s="87">
        <v>0</v>
      </c>
      <c r="K145" s="86">
        <v>0</v>
      </c>
      <c r="L145" s="86"/>
      <c r="M145" s="86"/>
      <c r="N145" s="107">
        <v>0</v>
      </c>
      <c r="O145" s="107">
        <v>0</v>
      </c>
    </row>
    <row r="146" spans="1:24" ht="42" customHeight="1" x14ac:dyDescent="0.25">
      <c r="A146" s="228"/>
      <c r="B146" s="458" t="s">
        <v>296</v>
      </c>
      <c r="C146" s="379" t="s">
        <v>116</v>
      </c>
      <c r="D146" s="80" t="s">
        <v>103</v>
      </c>
      <c r="E146" s="106">
        <f>E147+E148+E149+E150+E151+E152</f>
        <v>2985.8449999999998</v>
      </c>
      <c r="F146" s="106">
        <f t="shared" ref="F146:O146" si="81">F147+F148+F149+F150+F151+F152</f>
        <v>6461.7672300000004</v>
      </c>
      <c r="G146" s="106">
        <f t="shared" si="81"/>
        <v>0</v>
      </c>
      <c r="H146" s="106">
        <f t="shared" si="81"/>
        <v>0</v>
      </c>
      <c r="I146" s="106">
        <f t="shared" si="81"/>
        <v>0</v>
      </c>
      <c r="J146" s="106">
        <f t="shared" si="81"/>
        <v>0</v>
      </c>
      <c r="K146" s="104">
        <f t="shared" si="81"/>
        <v>0</v>
      </c>
      <c r="L146" s="104">
        <f t="shared" si="81"/>
        <v>0</v>
      </c>
      <c r="M146" s="104">
        <f t="shared" si="81"/>
        <v>0</v>
      </c>
      <c r="N146" s="104">
        <f t="shared" si="81"/>
        <v>0</v>
      </c>
      <c r="O146" s="104">
        <f t="shared" si="81"/>
        <v>0</v>
      </c>
    </row>
    <row r="147" spans="1:24" ht="66" x14ac:dyDescent="0.25">
      <c r="A147" s="228"/>
      <c r="B147" s="459"/>
      <c r="C147" s="380"/>
      <c r="D147" s="227" t="s">
        <v>97</v>
      </c>
      <c r="E147" s="104">
        <v>0</v>
      </c>
      <c r="F147" s="104">
        <v>0</v>
      </c>
      <c r="G147" s="104">
        <v>0</v>
      </c>
      <c r="H147" s="104">
        <v>0</v>
      </c>
      <c r="I147" s="104">
        <v>0</v>
      </c>
      <c r="J147" s="104">
        <v>0</v>
      </c>
      <c r="K147" s="86"/>
      <c r="L147" s="86"/>
      <c r="M147" s="86"/>
      <c r="N147" s="107"/>
      <c r="O147" s="107"/>
    </row>
    <row r="148" spans="1:24" ht="66" x14ac:dyDescent="0.25">
      <c r="A148" s="228"/>
      <c r="B148" s="459"/>
      <c r="C148" s="380"/>
      <c r="D148" s="227" t="s">
        <v>98</v>
      </c>
      <c r="E148" s="104">
        <v>0</v>
      </c>
      <c r="F148" s="104">
        <v>0</v>
      </c>
      <c r="G148" s="104">
        <v>0</v>
      </c>
      <c r="H148" s="104">
        <v>0</v>
      </c>
      <c r="I148" s="104">
        <v>0</v>
      </c>
      <c r="J148" s="104">
        <v>0</v>
      </c>
      <c r="K148" s="86"/>
      <c r="L148" s="86"/>
      <c r="M148" s="86"/>
      <c r="N148" s="107"/>
      <c r="O148" s="107"/>
    </row>
    <row r="149" spans="1:24" ht="33" x14ac:dyDescent="0.25">
      <c r="A149" s="228" t="s">
        <v>249</v>
      </c>
      <c r="B149" s="459"/>
      <c r="C149" s="380"/>
      <c r="D149" s="227" t="s">
        <v>99</v>
      </c>
      <c r="E149" s="104">
        <f>E156</f>
        <v>2985.8449999999998</v>
      </c>
      <c r="F149" s="104">
        <f>F153</f>
        <v>6461.7672300000004</v>
      </c>
      <c r="G149" s="104">
        <v>0</v>
      </c>
      <c r="H149" s="104">
        <v>0</v>
      </c>
      <c r="I149" s="104">
        <v>0</v>
      </c>
      <c r="J149" s="104">
        <v>0</v>
      </c>
      <c r="K149" s="86"/>
      <c r="L149" s="86"/>
      <c r="M149" s="86"/>
      <c r="N149" s="107"/>
      <c r="O149" s="107"/>
    </row>
    <row r="150" spans="1:24" ht="49.5" x14ac:dyDescent="0.25">
      <c r="A150" s="228"/>
      <c r="B150" s="459"/>
      <c r="C150" s="380"/>
      <c r="D150" s="227" t="s">
        <v>100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86"/>
      <c r="L150" s="86"/>
      <c r="M150" s="86"/>
      <c r="N150" s="107"/>
      <c r="O150" s="107"/>
    </row>
    <row r="151" spans="1:24" ht="49.5" x14ac:dyDescent="0.25">
      <c r="A151" s="228"/>
      <c r="B151" s="459"/>
      <c r="C151" s="380"/>
      <c r="D151" s="227" t="s">
        <v>101</v>
      </c>
      <c r="E151" s="104">
        <v>0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86"/>
      <c r="L151" s="86"/>
      <c r="M151" s="86"/>
      <c r="N151" s="107"/>
      <c r="O151" s="107"/>
    </row>
    <row r="152" spans="1:24" ht="42" customHeight="1" x14ac:dyDescent="0.25">
      <c r="A152" s="228"/>
      <c r="B152" s="460"/>
      <c r="C152" s="381"/>
      <c r="D152" s="227" t="s">
        <v>102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86"/>
      <c r="L152" s="86"/>
      <c r="M152" s="86"/>
      <c r="N152" s="107"/>
      <c r="O152" s="107"/>
    </row>
    <row r="153" spans="1:24" ht="29.25" customHeight="1" x14ac:dyDescent="0.25">
      <c r="A153" s="395" t="s">
        <v>332</v>
      </c>
      <c r="B153" s="386" t="s">
        <v>115</v>
      </c>
      <c r="C153" s="379" t="s">
        <v>116</v>
      </c>
      <c r="D153" s="80" t="s">
        <v>103</v>
      </c>
      <c r="E153" s="106">
        <f>E154+E155+E156+E157+E158+E159</f>
        <v>2985.8449999999998</v>
      </c>
      <c r="F153" s="106">
        <f>F154+F155+F156+F157+F158+F159</f>
        <v>6461.7672300000004</v>
      </c>
      <c r="G153" s="106">
        <f t="shared" ref="G153:J153" si="82">G154+G155+G156+G157+G158+G159</f>
        <v>0</v>
      </c>
      <c r="H153" s="106">
        <f t="shared" si="82"/>
        <v>0</v>
      </c>
      <c r="I153" s="106">
        <f t="shared" si="82"/>
        <v>0</v>
      </c>
      <c r="J153" s="106">
        <f t="shared" si="82"/>
        <v>0</v>
      </c>
      <c r="K153" s="106">
        <f t="shared" ref="K153" si="83">K156</f>
        <v>3266.8450000000003</v>
      </c>
      <c r="L153" s="106"/>
      <c r="M153" s="106"/>
      <c r="N153" s="106">
        <f t="shared" ref="N153:O153" si="84">N156</f>
        <v>0</v>
      </c>
      <c r="O153" s="106">
        <f t="shared" si="84"/>
        <v>0</v>
      </c>
      <c r="U153" s="93">
        <f>K153+U156+V156</f>
        <v>3900</v>
      </c>
    </row>
    <row r="154" spans="1:24" ht="80.25" customHeight="1" x14ac:dyDescent="0.25">
      <c r="A154" s="396"/>
      <c r="B154" s="387"/>
      <c r="C154" s="380"/>
      <c r="D154" s="84" t="s">
        <v>97</v>
      </c>
      <c r="E154" s="107">
        <v>0</v>
      </c>
      <c r="F154" s="107">
        <v>0</v>
      </c>
      <c r="G154" s="107">
        <v>0</v>
      </c>
      <c r="H154" s="86">
        <v>0</v>
      </c>
      <c r="I154" s="86">
        <v>0</v>
      </c>
      <c r="J154" s="87">
        <v>0</v>
      </c>
      <c r="K154" s="107">
        <v>0</v>
      </c>
      <c r="L154" s="107"/>
      <c r="M154" s="107"/>
      <c r="N154" s="107">
        <v>0</v>
      </c>
      <c r="O154" s="107">
        <v>0</v>
      </c>
    </row>
    <row r="155" spans="1:24" ht="74.25" customHeight="1" x14ac:dyDescent="0.25">
      <c r="A155" s="396"/>
      <c r="B155" s="387"/>
      <c r="C155" s="380"/>
      <c r="D155" s="84" t="s">
        <v>98</v>
      </c>
      <c r="E155" s="107">
        <v>0</v>
      </c>
      <c r="F155" s="107">
        <v>0</v>
      </c>
      <c r="G155" s="107">
        <v>0</v>
      </c>
      <c r="H155" s="86">
        <v>0</v>
      </c>
      <c r="I155" s="86">
        <v>0</v>
      </c>
      <c r="J155" s="87">
        <v>0</v>
      </c>
      <c r="K155" s="107">
        <v>0</v>
      </c>
      <c r="L155" s="107"/>
      <c r="M155" s="107"/>
      <c r="N155" s="107">
        <v>0</v>
      </c>
      <c r="O155" s="107">
        <v>0</v>
      </c>
    </row>
    <row r="156" spans="1:24" ht="39" customHeight="1" x14ac:dyDescent="0.25">
      <c r="A156" s="396"/>
      <c r="B156" s="387"/>
      <c r="C156" s="380"/>
      <c r="D156" s="84" t="s">
        <v>99</v>
      </c>
      <c r="E156" s="107">
        <v>2985.8449999999998</v>
      </c>
      <c r="F156" s="107">
        <v>6461.7672300000004</v>
      </c>
      <c r="G156" s="107">
        <v>0</v>
      </c>
      <c r="H156" s="86">
        <v>0</v>
      </c>
      <c r="I156" s="86">
        <v>0</v>
      </c>
      <c r="J156" s="87">
        <v>0</v>
      </c>
      <c r="K156" s="107">
        <f>3900-U156-V156</f>
        <v>3266.8450000000003</v>
      </c>
      <c r="L156" s="107"/>
      <c r="M156" s="107"/>
      <c r="N156" s="107">
        <v>0</v>
      </c>
      <c r="O156" s="107">
        <v>0</v>
      </c>
      <c r="U156" s="67">
        <v>599.65499999999997</v>
      </c>
      <c r="V156" s="67">
        <v>33.5</v>
      </c>
      <c r="W156" s="93">
        <f>K167+K174+K181+K188+K195</f>
        <v>1923.8433399999999</v>
      </c>
      <c r="X156" s="93">
        <f>U153-W156</f>
        <v>1976.1566600000001</v>
      </c>
    </row>
    <row r="157" spans="1:24" ht="58.5" customHeight="1" x14ac:dyDescent="0.25">
      <c r="A157" s="396"/>
      <c r="B157" s="387"/>
      <c r="C157" s="380"/>
      <c r="D157" s="84" t="s">
        <v>100</v>
      </c>
      <c r="E157" s="107">
        <v>0</v>
      </c>
      <c r="F157" s="107">
        <v>0</v>
      </c>
      <c r="G157" s="107">
        <v>0</v>
      </c>
      <c r="H157" s="86">
        <v>0</v>
      </c>
      <c r="I157" s="86">
        <v>0</v>
      </c>
      <c r="J157" s="87">
        <v>0</v>
      </c>
      <c r="K157" s="107">
        <v>0</v>
      </c>
      <c r="L157" s="107"/>
      <c r="M157" s="107"/>
      <c r="N157" s="107">
        <v>0</v>
      </c>
      <c r="O157" s="107">
        <v>0</v>
      </c>
      <c r="W157" s="93">
        <f>K156+K170+K177+K184+K191+K197+K198</f>
        <v>5190.6883399999997</v>
      </c>
    </row>
    <row r="158" spans="1:24" ht="60.75" customHeight="1" x14ac:dyDescent="0.25">
      <c r="A158" s="396"/>
      <c r="B158" s="387"/>
      <c r="C158" s="380"/>
      <c r="D158" s="84" t="s">
        <v>101</v>
      </c>
      <c r="E158" s="107">
        <v>0</v>
      </c>
      <c r="F158" s="107">
        <v>0</v>
      </c>
      <c r="G158" s="107">
        <v>0</v>
      </c>
      <c r="H158" s="86">
        <v>0</v>
      </c>
      <c r="I158" s="86">
        <v>0</v>
      </c>
      <c r="J158" s="87">
        <v>0</v>
      </c>
      <c r="K158" s="107">
        <v>0</v>
      </c>
      <c r="L158" s="107"/>
      <c r="M158" s="107"/>
      <c r="N158" s="107">
        <v>0</v>
      </c>
      <c r="O158" s="107">
        <v>0</v>
      </c>
    </row>
    <row r="159" spans="1:24" ht="40.5" customHeight="1" x14ac:dyDescent="0.25">
      <c r="A159" s="397"/>
      <c r="B159" s="388"/>
      <c r="C159" s="381"/>
      <c r="D159" s="84" t="s">
        <v>102</v>
      </c>
      <c r="E159" s="107">
        <v>0</v>
      </c>
      <c r="F159" s="107">
        <v>0</v>
      </c>
      <c r="G159" s="107">
        <v>0</v>
      </c>
      <c r="H159" s="86">
        <v>0</v>
      </c>
      <c r="I159" s="86">
        <v>0</v>
      </c>
      <c r="J159" s="87">
        <v>0</v>
      </c>
      <c r="K159" s="107">
        <v>0</v>
      </c>
      <c r="L159" s="107"/>
      <c r="M159" s="107"/>
      <c r="N159" s="107">
        <v>0</v>
      </c>
      <c r="O159" s="107">
        <v>0</v>
      </c>
    </row>
    <row r="160" spans="1:24" ht="40.5" customHeight="1" x14ac:dyDescent="0.25">
      <c r="A160" s="461" t="s">
        <v>250</v>
      </c>
      <c r="B160" s="386" t="s">
        <v>298</v>
      </c>
      <c r="C160" s="379" t="s">
        <v>118</v>
      </c>
      <c r="D160" s="80" t="s">
        <v>103</v>
      </c>
      <c r="E160" s="177">
        <f>E161+E162+E163+E164+E165+E166</f>
        <v>1974.1550000000002</v>
      </c>
      <c r="F160" s="177">
        <f t="shared" ref="F160:J160" si="85">F161+F162+F163+F164+F165+F166</f>
        <v>605.6</v>
      </c>
      <c r="G160" s="177">
        <f t="shared" si="85"/>
        <v>605.6</v>
      </c>
      <c r="H160" s="177">
        <f t="shared" si="85"/>
        <v>605.6</v>
      </c>
      <c r="I160" s="177">
        <f t="shared" si="85"/>
        <v>605.6</v>
      </c>
      <c r="J160" s="177">
        <f t="shared" si="85"/>
        <v>605.6</v>
      </c>
      <c r="K160" s="107"/>
      <c r="L160" s="107"/>
      <c r="M160" s="107"/>
      <c r="N160" s="107"/>
      <c r="O160" s="107"/>
      <c r="P160" s="93">
        <f>E132+E139+E146+E167+E177+E184+E195</f>
        <v>14975.84417</v>
      </c>
      <c r="Q160" s="249">
        <f>14975.84417-P160</f>
        <v>0</v>
      </c>
    </row>
    <row r="161" spans="1:17" ht="40.5" customHeight="1" x14ac:dyDescent="0.25">
      <c r="A161" s="462"/>
      <c r="B161" s="387"/>
      <c r="C161" s="380"/>
      <c r="D161" s="227" t="s">
        <v>97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/>
      <c r="L161" s="107"/>
      <c r="M161" s="107"/>
      <c r="N161" s="107"/>
      <c r="O161" s="107"/>
    </row>
    <row r="162" spans="1:17" ht="40.5" customHeight="1" x14ac:dyDescent="0.25">
      <c r="A162" s="462"/>
      <c r="B162" s="387"/>
      <c r="C162" s="380"/>
      <c r="D162" s="227" t="s">
        <v>98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/>
      <c r="L162" s="107"/>
      <c r="M162" s="107"/>
      <c r="N162" s="107"/>
      <c r="O162" s="107"/>
    </row>
    <row r="163" spans="1:17" ht="40.5" customHeight="1" x14ac:dyDescent="0.25">
      <c r="A163" s="462"/>
      <c r="B163" s="387"/>
      <c r="C163" s="380"/>
      <c r="D163" s="227" t="s">
        <v>99</v>
      </c>
      <c r="E163" s="107">
        <f>E170+E177+E184</f>
        <v>1974.1550000000002</v>
      </c>
      <c r="F163" s="107">
        <f t="shared" ref="F163:J163" si="86">F170+F177+F184</f>
        <v>605.6</v>
      </c>
      <c r="G163" s="107">
        <f t="shared" si="86"/>
        <v>605.6</v>
      </c>
      <c r="H163" s="107">
        <f t="shared" si="86"/>
        <v>605.6</v>
      </c>
      <c r="I163" s="107">
        <f t="shared" si="86"/>
        <v>605.6</v>
      </c>
      <c r="J163" s="107">
        <f t="shared" si="86"/>
        <v>605.6</v>
      </c>
      <c r="K163" s="107"/>
      <c r="L163" s="107"/>
      <c r="M163" s="107"/>
      <c r="N163" s="107"/>
      <c r="O163" s="107"/>
    </row>
    <row r="164" spans="1:17" ht="40.5" customHeight="1" x14ac:dyDescent="0.25">
      <c r="A164" s="462"/>
      <c r="B164" s="387"/>
      <c r="C164" s="380"/>
      <c r="D164" s="227" t="s">
        <v>100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/>
      <c r="L164" s="107"/>
      <c r="M164" s="107"/>
      <c r="N164" s="107"/>
      <c r="O164" s="107"/>
    </row>
    <row r="165" spans="1:17" ht="40.5" customHeight="1" x14ac:dyDescent="0.25">
      <c r="A165" s="462"/>
      <c r="B165" s="387"/>
      <c r="C165" s="380"/>
      <c r="D165" s="227" t="s">
        <v>101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0</v>
      </c>
      <c r="K165" s="107"/>
      <c r="L165" s="107"/>
      <c r="M165" s="107"/>
      <c r="N165" s="107"/>
      <c r="O165" s="107"/>
    </row>
    <row r="166" spans="1:17" ht="40.5" customHeight="1" x14ac:dyDescent="0.25">
      <c r="A166" s="463"/>
      <c r="B166" s="388"/>
      <c r="C166" s="381"/>
      <c r="D166" s="227" t="s">
        <v>102</v>
      </c>
      <c r="E166" s="107">
        <v>0</v>
      </c>
      <c r="F166" s="107">
        <v>0</v>
      </c>
      <c r="G166" s="107">
        <v>0</v>
      </c>
      <c r="H166" s="107">
        <v>0</v>
      </c>
      <c r="I166" s="107">
        <v>0</v>
      </c>
      <c r="J166" s="107">
        <v>0</v>
      </c>
      <c r="K166" s="107"/>
      <c r="L166" s="107"/>
      <c r="M166" s="107"/>
      <c r="N166" s="107"/>
      <c r="O166" s="107"/>
    </row>
    <row r="167" spans="1:17" ht="36" customHeight="1" x14ac:dyDescent="0.25">
      <c r="A167" s="395" t="s">
        <v>333</v>
      </c>
      <c r="B167" s="455" t="s">
        <v>117</v>
      </c>
      <c r="C167" s="379" t="s">
        <v>118</v>
      </c>
      <c r="D167" s="80" t="s">
        <v>103</v>
      </c>
      <c r="E167" s="106">
        <f t="shared" ref="E167" si="87">SUM(E168:E173)</f>
        <v>170</v>
      </c>
      <c r="F167" s="106">
        <f t="shared" ref="F167:J167" si="88">SUM(F168:F173)</f>
        <v>364</v>
      </c>
      <c r="G167" s="106">
        <f t="shared" si="88"/>
        <v>364</v>
      </c>
      <c r="H167" s="106">
        <f t="shared" si="88"/>
        <v>364</v>
      </c>
      <c r="I167" s="106">
        <f t="shared" si="88"/>
        <v>364</v>
      </c>
      <c r="J167" s="106">
        <f t="shared" si="88"/>
        <v>364</v>
      </c>
      <c r="K167" s="106">
        <f t="shared" ref="K167" si="89">SUM(K168:K173)</f>
        <v>170</v>
      </c>
      <c r="L167" s="106"/>
      <c r="M167" s="106"/>
      <c r="N167" s="106">
        <f t="shared" ref="N167:O167" si="90">SUM(N168:N173)</f>
        <v>0</v>
      </c>
      <c r="O167" s="106">
        <f t="shared" si="90"/>
        <v>0</v>
      </c>
      <c r="P167" s="82">
        <f>E132+E139+E146+E195</f>
        <v>13001.68917</v>
      </c>
      <c r="Q167" s="294">
        <f>14975.84417-P167</f>
        <v>1974.1550000000007</v>
      </c>
    </row>
    <row r="168" spans="1:17" ht="69" customHeight="1" x14ac:dyDescent="0.25">
      <c r="A168" s="396"/>
      <c r="B168" s="456"/>
      <c r="C168" s="380"/>
      <c r="D168" s="84" t="s">
        <v>97</v>
      </c>
      <c r="E168" s="107">
        <v>0</v>
      </c>
      <c r="F168" s="107">
        <v>0</v>
      </c>
      <c r="G168" s="107">
        <v>0</v>
      </c>
      <c r="H168" s="86">
        <v>0</v>
      </c>
      <c r="I168" s="86">
        <v>0</v>
      </c>
      <c r="J168" s="87">
        <v>0</v>
      </c>
      <c r="K168" s="107">
        <v>0</v>
      </c>
      <c r="L168" s="107"/>
      <c r="M168" s="107"/>
      <c r="N168" s="107">
        <v>0</v>
      </c>
      <c r="O168" s="107">
        <v>0</v>
      </c>
    </row>
    <row r="169" spans="1:17" ht="70.5" customHeight="1" x14ac:dyDescent="0.25">
      <c r="A169" s="396"/>
      <c r="B169" s="456"/>
      <c r="C169" s="380"/>
      <c r="D169" s="84" t="s">
        <v>98</v>
      </c>
      <c r="E169" s="107">
        <v>0</v>
      </c>
      <c r="F169" s="107">
        <v>0</v>
      </c>
      <c r="G169" s="107">
        <v>0</v>
      </c>
      <c r="H169" s="86">
        <v>0</v>
      </c>
      <c r="I169" s="86">
        <v>0</v>
      </c>
      <c r="J169" s="87">
        <v>0</v>
      </c>
      <c r="K169" s="107">
        <v>0</v>
      </c>
      <c r="L169" s="107"/>
      <c r="M169" s="107"/>
      <c r="N169" s="107">
        <v>0</v>
      </c>
      <c r="O169" s="107">
        <v>0</v>
      </c>
    </row>
    <row r="170" spans="1:17" ht="43.5" customHeight="1" x14ac:dyDescent="0.25">
      <c r="A170" s="396"/>
      <c r="B170" s="456"/>
      <c r="C170" s="380"/>
      <c r="D170" s="84" t="s">
        <v>99</v>
      </c>
      <c r="E170" s="107">
        <v>170</v>
      </c>
      <c r="F170" s="107">
        <v>364</v>
      </c>
      <c r="G170" s="107">
        <v>364</v>
      </c>
      <c r="H170" s="107">
        <v>364</v>
      </c>
      <c r="I170" s="107">
        <v>364</v>
      </c>
      <c r="J170" s="107">
        <v>364</v>
      </c>
      <c r="K170" s="107">
        <v>170</v>
      </c>
      <c r="L170" s="107"/>
      <c r="M170" s="107"/>
      <c r="N170" s="107">
        <v>0</v>
      </c>
      <c r="O170" s="107">
        <v>0</v>
      </c>
    </row>
    <row r="171" spans="1:17" ht="60" customHeight="1" x14ac:dyDescent="0.25">
      <c r="A171" s="396"/>
      <c r="B171" s="456"/>
      <c r="C171" s="380"/>
      <c r="D171" s="84" t="s">
        <v>100</v>
      </c>
      <c r="E171" s="107">
        <v>0</v>
      </c>
      <c r="F171" s="107">
        <v>0</v>
      </c>
      <c r="G171" s="107">
        <v>0</v>
      </c>
      <c r="H171" s="86">
        <v>0</v>
      </c>
      <c r="I171" s="86">
        <v>0</v>
      </c>
      <c r="J171" s="87">
        <v>0</v>
      </c>
      <c r="K171" s="107">
        <v>0</v>
      </c>
      <c r="L171" s="107"/>
      <c r="M171" s="107"/>
      <c r="N171" s="107">
        <v>0</v>
      </c>
      <c r="O171" s="107">
        <v>0</v>
      </c>
      <c r="Q171" s="249">
        <f>Q167-E174-E170</f>
        <v>1774.1550000000007</v>
      </c>
    </row>
    <row r="172" spans="1:17" ht="57" customHeight="1" x14ac:dyDescent="0.25">
      <c r="A172" s="396"/>
      <c r="B172" s="456"/>
      <c r="C172" s="380"/>
      <c r="D172" s="84" t="s">
        <v>101</v>
      </c>
      <c r="E172" s="107">
        <v>0</v>
      </c>
      <c r="F172" s="107">
        <v>0</v>
      </c>
      <c r="G172" s="107">
        <v>0</v>
      </c>
      <c r="H172" s="86">
        <v>0</v>
      </c>
      <c r="I172" s="86">
        <v>0</v>
      </c>
      <c r="J172" s="87">
        <v>0</v>
      </c>
      <c r="K172" s="107">
        <v>0</v>
      </c>
      <c r="L172" s="107"/>
      <c r="M172" s="107"/>
      <c r="N172" s="107">
        <v>0</v>
      </c>
      <c r="O172" s="107">
        <v>0</v>
      </c>
    </row>
    <row r="173" spans="1:17" ht="36.75" customHeight="1" x14ac:dyDescent="0.25">
      <c r="A173" s="397"/>
      <c r="B173" s="457"/>
      <c r="C173" s="381"/>
      <c r="D173" s="84" t="s">
        <v>102</v>
      </c>
      <c r="E173" s="107">
        <v>0</v>
      </c>
      <c r="F173" s="107">
        <v>0</v>
      </c>
      <c r="G173" s="107">
        <v>0</v>
      </c>
      <c r="H173" s="86">
        <v>0</v>
      </c>
      <c r="I173" s="86">
        <v>0</v>
      </c>
      <c r="J173" s="87">
        <v>0</v>
      </c>
      <c r="K173" s="107">
        <v>0</v>
      </c>
      <c r="L173" s="107"/>
      <c r="M173" s="107"/>
      <c r="N173" s="107">
        <v>0</v>
      </c>
      <c r="O173" s="107">
        <v>0</v>
      </c>
      <c r="P173" s="93">
        <f>E167+E174+E181</f>
        <v>1974.1550000000002</v>
      </c>
    </row>
    <row r="174" spans="1:17" ht="36.75" customHeight="1" x14ac:dyDescent="0.25">
      <c r="A174" s="395" t="s">
        <v>334</v>
      </c>
      <c r="B174" s="399" t="s">
        <v>196</v>
      </c>
      <c r="C174" s="379" t="s">
        <v>118</v>
      </c>
      <c r="D174" s="80" t="s">
        <v>103</v>
      </c>
      <c r="E174" s="106">
        <f t="shared" ref="E174" si="91">SUM(E175:E180)</f>
        <v>30</v>
      </c>
      <c r="F174" s="106">
        <f t="shared" ref="F174:J174" si="92">SUM(F175:F180)</f>
        <v>41.6</v>
      </c>
      <c r="G174" s="106">
        <f t="shared" si="92"/>
        <v>41.6</v>
      </c>
      <c r="H174" s="106">
        <f t="shared" si="92"/>
        <v>41.6</v>
      </c>
      <c r="I174" s="106">
        <f t="shared" si="92"/>
        <v>41.6</v>
      </c>
      <c r="J174" s="106">
        <f t="shared" si="92"/>
        <v>41.6</v>
      </c>
      <c r="K174" s="106">
        <f t="shared" ref="K174" si="93">SUM(K175:K180)</f>
        <v>30</v>
      </c>
      <c r="L174" s="106"/>
      <c r="M174" s="106"/>
      <c r="N174" s="106">
        <f t="shared" ref="N174" si="94">SUM(N175:N180)</f>
        <v>0</v>
      </c>
      <c r="O174" s="106">
        <f>SUM(O175:O180)</f>
        <v>0</v>
      </c>
    </row>
    <row r="175" spans="1:17" ht="36.75" customHeight="1" x14ac:dyDescent="0.25">
      <c r="A175" s="396"/>
      <c r="B175" s="400"/>
      <c r="C175" s="380"/>
      <c r="D175" s="84" t="s">
        <v>97</v>
      </c>
      <c r="E175" s="107">
        <v>0</v>
      </c>
      <c r="F175" s="107">
        <v>0</v>
      </c>
      <c r="G175" s="107">
        <v>0</v>
      </c>
      <c r="H175" s="86">
        <v>0</v>
      </c>
      <c r="I175" s="86">
        <v>0</v>
      </c>
      <c r="J175" s="87">
        <v>0</v>
      </c>
      <c r="K175" s="107">
        <v>0</v>
      </c>
      <c r="L175" s="107"/>
      <c r="M175" s="107"/>
      <c r="N175" s="107">
        <v>0</v>
      </c>
      <c r="O175" s="107">
        <v>0</v>
      </c>
    </row>
    <row r="176" spans="1:17" ht="36.75" customHeight="1" x14ac:dyDescent="0.25">
      <c r="A176" s="396"/>
      <c r="B176" s="400"/>
      <c r="C176" s="380"/>
      <c r="D176" s="84" t="s">
        <v>98</v>
      </c>
      <c r="E176" s="107">
        <v>0</v>
      </c>
      <c r="F176" s="107">
        <v>0</v>
      </c>
      <c r="G176" s="107">
        <v>0</v>
      </c>
      <c r="H176" s="86">
        <v>0</v>
      </c>
      <c r="I176" s="86">
        <v>0</v>
      </c>
      <c r="J176" s="87">
        <v>0</v>
      </c>
      <c r="K176" s="107">
        <v>0</v>
      </c>
      <c r="L176" s="107"/>
      <c r="M176" s="107"/>
      <c r="N176" s="107">
        <v>0</v>
      </c>
      <c r="O176" s="107">
        <v>0</v>
      </c>
    </row>
    <row r="177" spans="1:20" ht="36.75" customHeight="1" x14ac:dyDescent="0.25">
      <c r="A177" s="396"/>
      <c r="B177" s="400"/>
      <c r="C177" s="380"/>
      <c r="D177" s="84" t="s">
        <v>99</v>
      </c>
      <c r="E177" s="107">
        <v>30</v>
      </c>
      <c r="F177" s="107">
        <v>41.6</v>
      </c>
      <c r="G177" s="107">
        <v>41.6</v>
      </c>
      <c r="H177" s="107">
        <v>41.6</v>
      </c>
      <c r="I177" s="107">
        <v>41.6</v>
      </c>
      <c r="J177" s="107">
        <v>41.6</v>
      </c>
      <c r="K177" s="107">
        <v>30</v>
      </c>
      <c r="L177" s="107"/>
      <c r="M177" s="107"/>
      <c r="N177" s="107">
        <v>0</v>
      </c>
      <c r="O177" s="92">
        <v>0</v>
      </c>
    </row>
    <row r="178" spans="1:20" ht="36.75" customHeight="1" x14ac:dyDescent="0.25">
      <c r="A178" s="396"/>
      <c r="B178" s="400"/>
      <c r="C178" s="380"/>
      <c r="D178" s="84" t="s">
        <v>100</v>
      </c>
      <c r="E178" s="107">
        <v>0</v>
      </c>
      <c r="F178" s="107">
        <v>0</v>
      </c>
      <c r="G178" s="107">
        <v>0</v>
      </c>
      <c r="H178" s="86">
        <v>0</v>
      </c>
      <c r="I178" s="86">
        <v>0</v>
      </c>
      <c r="J178" s="87">
        <v>0</v>
      </c>
      <c r="K178" s="107">
        <v>0</v>
      </c>
      <c r="L178" s="107"/>
      <c r="M178" s="107"/>
      <c r="N178" s="107">
        <v>0</v>
      </c>
      <c r="O178" s="107">
        <v>0</v>
      </c>
    </row>
    <row r="179" spans="1:20" ht="36.75" customHeight="1" x14ac:dyDescent="0.25">
      <c r="A179" s="396"/>
      <c r="B179" s="400"/>
      <c r="C179" s="380"/>
      <c r="D179" s="84" t="s">
        <v>101</v>
      </c>
      <c r="E179" s="107">
        <v>0</v>
      </c>
      <c r="F179" s="107">
        <v>0</v>
      </c>
      <c r="G179" s="107">
        <v>0</v>
      </c>
      <c r="H179" s="86">
        <v>0</v>
      </c>
      <c r="I179" s="86">
        <v>0</v>
      </c>
      <c r="J179" s="87">
        <v>0</v>
      </c>
      <c r="K179" s="107">
        <v>0</v>
      </c>
      <c r="L179" s="107"/>
      <c r="M179" s="107"/>
      <c r="N179" s="107">
        <v>0</v>
      </c>
      <c r="O179" s="107">
        <v>0</v>
      </c>
    </row>
    <row r="180" spans="1:20" ht="36.75" customHeight="1" x14ac:dyDescent="0.25">
      <c r="A180" s="397"/>
      <c r="B180" s="401"/>
      <c r="C180" s="381"/>
      <c r="D180" s="84" t="s">
        <v>102</v>
      </c>
      <c r="E180" s="107">
        <v>0</v>
      </c>
      <c r="F180" s="107">
        <v>0</v>
      </c>
      <c r="G180" s="107">
        <v>0</v>
      </c>
      <c r="H180" s="86">
        <v>0</v>
      </c>
      <c r="I180" s="86">
        <v>0</v>
      </c>
      <c r="J180" s="87">
        <v>0</v>
      </c>
      <c r="K180" s="107">
        <v>0</v>
      </c>
      <c r="L180" s="107"/>
      <c r="M180" s="107"/>
      <c r="N180" s="107">
        <v>0</v>
      </c>
      <c r="O180" s="107">
        <v>0</v>
      </c>
    </row>
    <row r="181" spans="1:20" ht="30" customHeight="1" x14ac:dyDescent="0.25">
      <c r="A181" s="395" t="s">
        <v>335</v>
      </c>
      <c r="B181" s="398" t="s">
        <v>295</v>
      </c>
      <c r="C181" s="382" t="s">
        <v>118</v>
      </c>
      <c r="D181" s="80" t="s">
        <v>103</v>
      </c>
      <c r="E181" s="81">
        <f>E182+E183+E184</f>
        <v>1774.1550000000002</v>
      </c>
      <c r="F181" s="81">
        <f t="shared" ref="F181:J181" si="95">F182+F183+F184</f>
        <v>200</v>
      </c>
      <c r="G181" s="81">
        <f t="shared" si="95"/>
        <v>200</v>
      </c>
      <c r="H181" s="81">
        <f t="shared" si="95"/>
        <v>200</v>
      </c>
      <c r="I181" s="81">
        <f t="shared" si="95"/>
        <v>200</v>
      </c>
      <c r="J181" s="81">
        <f t="shared" si="95"/>
        <v>200</v>
      </c>
      <c r="K181" s="81">
        <f>K182+K183+K184</f>
        <v>635.20000000000005</v>
      </c>
      <c r="L181" s="81"/>
      <c r="M181" s="81"/>
      <c r="N181" s="106">
        <f>N184</f>
        <v>200</v>
      </c>
      <c r="O181" s="123">
        <f>O182+O183+O184</f>
        <v>200</v>
      </c>
      <c r="S181" s="67">
        <f>835.321+7079.051+700+656.82098+100</f>
        <v>9371.1929799999998</v>
      </c>
    </row>
    <row r="182" spans="1:20" ht="71.25" customHeight="1" x14ac:dyDescent="0.25">
      <c r="A182" s="396"/>
      <c r="B182" s="387"/>
      <c r="C182" s="382"/>
      <c r="D182" s="84" t="s">
        <v>97</v>
      </c>
      <c r="E182" s="86">
        <v>0</v>
      </c>
      <c r="F182" s="107">
        <f>N182</f>
        <v>0</v>
      </c>
      <c r="G182" s="86">
        <f>O182</f>
        <v>0</v>
      </c>
      <c r="H182" s="86">
        <v>0</v>
      </c>
      <c r="I182" s="86">
        <v>0</v>
      </c>
      <c r="J182" s="86">
        <v>0</v>
      </c>
      <c r="K182" s="86">
        <v>0</v>
      </c>
      <c r="L182" s="86"/>
      <c r="M182" s="86"/>
      <c r="N182" s="107">
        <v>0</v>
      </c>
      <c r="O182" s="107">
        <v>0</v>
      </c>
    </row>
    <row r="183" spans="1:20" ht="75" customHeight="1" x14ac:dyDescent="0.25">
      <c r="A183" s="396"/>
      <c r="B183" s="387"/>
      <c r="C183" s="382"/>
      <c r="D183" s="84" t="s">
        <v>98</v>
      </c>
      <c r="E183" s="86">
        <v>0</v>
      </c>
      <c r="F183" s="107">
        <f t="shared" ref="F183:F187" si="96">N183</f>
        <v>0</v>
      </c>
      <c r="G183" s="86">
        <f t="shared" ref="G183:G187" si="97">O183</f>
        <v>0</v>
      </c>
      <c r="H183" s="86">
        <v>0</v>
      </c>
      <c r="I183" s="86">
        <v>0</v>
      </c>
      <c r="J183" s="86">
        <v>0</v>
      </c>
      <c r="K183" s="86">
        <v>0</v>
      </c>
      <c r="L183" s="86"/>
      <c r="M183" s="86"/>
      <c r="N183" s="107">
        <v>0</v>
      </c>
      <c r="O183" s="107">
        <v>0</v>
      </c>
    </row>
    <row r="184" spans="1:20" ht="37.5" customHeight="1" x14ac:dyDescent="0.25">
      <c r="A184" s="396"/>
      <c r="B184" s="387"/>
      <c r="C184" s="382"/>
      <c r="D184" s="84" t="s">
        <v>99</v>
      </c>
      <c r="E184" s="86">
        <f>436+199.2+303.755+835.2</f>
        <v>1774.1550000000002</v>
      </c>
      <c r="F184" s="107">
        <f t="shared" si="96"/>
        <v>200</v>
      </c>
      <c r="G184" s="86">
        <f t="shared" si="97"/>
        <v>200</v>
      </c>
      <c r="H184" s="86">
        <v>200</v>
      </c>
      <c r="I184" s="86">
        <v>200</v>
      </c>
      <c r="J184" s="86">
        <v>200</v>
      </c>
      <c r="K184" s="86">
        <f>436+199.2</f>
        <v>635.20000000000005</v>
      </c>
      <c r="L184" s="86"/>
      <c r="M184" s="86"/>
      <c r="N184" s="107">
        <v>200</v>
      </c>
      <c r="O184" s="92">
        <v>200</v>
      </c>
    </row>
    <row r="185" spans="1:20" ht="63.75" customHeight="1" x14ac:dyDescent="0.25">
      <c r="A185" s="396"/>
      <c r="B185" s="387"/>
      <c r="C185" s="382"/>
      <c r="D185" s="84" t="s">
        <v>100</v>
      </c>
      <c r="E185" s="86">
        <v>0</v>
      </c>
      <c r="F185" s="107">
        <f t="shared" si="96"/>
        <v>0</v>
      </c>
      <c r="G185" s="86">
        <f t="shared" si="97"/>
        <v>0</v>
      </c>
      <c r="H185" s="86">
        <v>0</v>
      </c>
      <c r="I185" s="86">
        <v>0</v>
      </c>
      <c r="J185" s="86">
        <v>0</v>
      </c>
      <c r="K185" s="86">
        <v>0</v>
      </c>
      <c r="L185" s="86"/>
      <c r="M185" s="86"/>
      <c r="N185" s="107">
        <v>0</v>
      </c>
      <c r="O185" s="107">
        <v>0</v>
      </c>
    </row>
    <row r="186" spans="1:20" ht="58.5" customHeight="1" x14ac:dyDescent="0.25">
      <c r="A186" s="396"/>
      <c r="B186" s="387"/>
      <c r="C186" s="382"/>
      <c r="D186" s="84" t="s">
        <v>101</v>
      </c>
      <c r="E186" s="86">
        <v>0</v>
      </c>
      <c r="F186" s="107">
        <f t="shared" si="96"/>
        <v>0</v>
      </c>
      <c r="G186" s="86">
        <f t="shared" si="97"/>
        <v>0</v>
      </c>
      <c r="H186" s="86">
        <v>0</v>
      </c>
      <c r="I186" s="86">
        <v>0</v>
      </c>
      <c r="J186" s="86">
        <v>0</v>
      </c>
      <c r="K186" s="86">
        <v>0</v>
      </c>
      <c r="L186" s="86"/>
      <c r="M186" s="86"/>
      <c r="N186" s="107">
        <v>0</v>
      </c>
      <c r="O186" s="107">
        <v>0</v>
      </c>
    </row>
    <row r="187" spans="1:20" ht="39" customHeight="1" x14ac:dyDescent="0.25">
      <c r="A187" s="397"/>
      <c r="B187" s="388"/>
      <c r="C187" s="382"/>
      <c r="D187" s="84" t="s">
        <v>102</v>
      </c>
      <c r="E187" s="86">
        <v>0</v>
      </c>
      <c r="F187" s="107">
        <f t="shared" si="96"/>
        <v>0</v>
      </c>
      <c r="G187" s="86">
        <f t="shared" si="97"/>
        <v>0</v>
      </c>
      <c r="H187" s="86">
        <v>0</v>
      </c>
      <c r="I187" s="86">
        <v>0</v>
      </c>
      <c r="J187" s="86">
        <v>0</v>
      </c>
      <c r="K187" s="86">
        <v>0</v>
      </c>
      <c r="L187" s="86"/>
      <c r="M187" s="86"/>
      <c r="N187" s="107">
        <v>0</v>
      </c>
      <c r="O187" s="107">
        <v>0</v>
      </c>
    </row>
    <row r="188" spans="1:20" ht="39" hidden="1" customHeight="1" outlineLevel="1" x14ac:dyDescent="0.25">
      <c r="A188" s="383" t="s">
        <v>251</v>
      </c>
      <c r="B188" s="392" t="s">
        <v>154</v>
      </c>
      <c r="C188" s="382" t="s">
        <v>118</v>
      </c>
      <c r="D188" s="80" t="s">
        <v>103</v>
      </c>
      <c r="E188" s="80"/>
      <c r="F188" s="177"/>
      <c r="G188" s="96"/>
      <c r="H188" s="96"/>
      <c r="I188" s="96"/>
      <c r="J188" s="177"/>
      <c r="K188" s="177">
        <f>K189+K190+K191</f>
        <v>856.95499999999993</v>
      </c>
      <c r="L188" s="96"/>
      <c r="M188" s="96"/>
      <c r="N188" s="177">
        <v>0</v>
      </c>
      <c r="O188" s="177">
        <v>0</v>
      </c>
      <c r="T188" s="93">
        <f>K188+K184+K167+K177</f>
        <v>1692.155</v>
      </c>
    </row>
    <row r="189" spans="1:20" ht="39" hidden="1" customHeight="1" outlineLevel="1" x14ac:dyDescent="0.25">
      <c r="A189" s="384"/>
      <c r="B189" s="393"/>
      <c r="C189" s="382"/>
      <c r="D189" s="84" t="s">
        <v>97</v>
      </c>
      <c r="E189" s="277"/>
      <c r="F189" s="107"/>
      <c r="G189" s="86"/>
      <c r="H189" s="86"/>
      <c r="I189" s="86"/>
      <c r="J189" s="86"/>
      <c r="K189" s="86">
        <v>0</v>
      </c>
      <c r="L189" s="86"/>
      <c r="M189" s="86"/>
      <c r="N189" s="107">
        <v>0</v>
      </c>
      <c r="O189" s="107">
        <v>0</v>
      </c>
    </row>
    <row r="190" spans="1:20" ht="39" hidden="1" customHeight="1" outlineLevel="1" x14ac:dyDescent="0.25">
      <c r="A190" s="384"/>
      <c r="B190" s="393"/>
      <c r="C190" s="382"/>
      <c r="D190" s="84" t="s">
        <v>98</v>
      </c>
      <c r="E190" s="277"/>
      <c r="F190" s="107"/>
      <c r="G190" s="86"/>
      <c r="H190" s="86"/>
      <c r="I190" s="86"/>
      <c r="J190" s="86"/>
      <c r="K190" s="86">
        <v>0</v>
      </c>
      <c r="L190" s="86"/>
      <c r="M190" s="86"/>
      <c r="N190" s="107">
        <v>0</v>
      </c>
      <c r="O190" s="107">
        <v>0</v>
      </c>
    </row>
    <row r="191" spans="1:20" ht="39" hidden="1" customHeight="1" outlineLevel="1" x14ac:dyDescent="0.25">
      <c r="A191" s="384"/>
      <c r="B191" s="393"/>
      <c r="C191" s="382"/>
      <c r="D191" s="84" t="s">
        <v>99</v>
      </c>
      <c r="E191" s="277"/>
      <c r="F191" s="107"/>
      <c r="G191" s="86"/>
      <c r="H191" s="86"/>
      <c r="I191" s="86"/>
      <c r="J191" s="104"/>
      <c r="K191" s="86">
        <f>U156+V156+223.8</f>
        <v>856.95499999999993</v>
      </c>
      <c r="L191" s="86"/>
      <c r="M191" s="86"/>
      <c r="N191" s="107">
        <v>0</v>
      </c>
      <c r="O191" s="107">
        <v>0</v>
      </c>
    </row>
    <row r="192" spans="1:20" ht="39" hidden="1" customHeight="1" outlineLevel="1" x14ac:dyDescent="0.25">
      <c r="A192" s="384"/>
      <c r="B192" s="393"/>
      <c r="C192" s="382"/>
      <c r="D192" s="84" t="s">
        <v>100</v>
      </c>
      <c r="E192" s="277"/>
      <c r="F192" s="107"/>
      <c r="G192" s="86"/>
      <c r="H192" s="86"/>
      <c r="I192" s="86"/>
      <c r="J192" s="86"/>
      <c r="K192" s="86">
        <v>0</v>
      </c>
      <c r="L192" s="86"/>
      <c r="M192" s="86"/>
      <c r="N192" s="107">
        <v>0</v>
      </c>
      <c r="O192" s="107">
        <v>0</v>
      </c>
    </row>
    <row r="193" spans="1:17" ht="39" hidden="1" customHeight="1" outlineLevel="1" x14ac:dyDescent="0.25">
      <c r="A193" s="384"/>
      <c r="B193" s="393"/>
      <c r="C193" s="382"/>
      <c r="D193" s="84" t="s">
        <v>101</v>
      </c>
      <c r="E193" s="277"/>
      <c r="F193" s="107"/>
      <c r="G193" s="86"/>
      <c r="H193" s="86"/>
      <c r="I193" s="86"/>
      <c r="J193" s="86"/>
      <c r="K193" s="86">
        <v>0</v>
      </c>
      <c r="L193" s="86"/>
      <c r="M193" s="86"/>
      <c r="N193" s="107">
        <v>0</v>
      </c>
      <c r="O193" s="107">
        <v>0</v>
      </c>
    </row>
    <row r="194" spans="1:17" ht="39" hidden="1" customHeight="1" outlineLevel="1" x14ac:dyDescent="0.25">
      <c r="A194" s="385"/>
      <c r="B194" s="394"/>
      <c r="C194" s="382"/>
      <c r="D194" s="84" t="s">
        <v>102</v>
      </c>
      <c r="E194" s="277"/>
      <c r="F194" s="107"/>
      <c r="G194" s="86"/>
      <c r="H194" s="86"/>
      <c r="I194" s="86"/>
      <c r="J194" s="86"/>
      <c r="K194" s="86">
        <v>0</v>
      </c>
      <c r="L194" s="86"/>
      <c r="M194" s="86"/>
      <c r="N194" s="107">
        <v>0</v>
      </c>
      <c r="O194" s="107">
        <v>0</v>
      </c>
    </row>
    <row r="195" spans="1:17" s="133" customFormat="1" ht="30" customHeight="1" collapsed="1" x14ac:dyDescent="0.25">
      <c r="A195" s="376" t="s">
        <v>251</v>
      </c>
      <c r="B195" s="379" t="s">
        <v>131</v>
      </c>
      <c r="C195" s="382" t="s">
        <v>118</v>
      </c>
      <c r="D195" s="132" t="s">
        <v>103</v>
      </c>
      <c r="E195" s="81">
        <f>E196+E197+E198</f>
        <v>115.84416999999999</v>
      </c>
      <c r="F195" s="81">
        <f t="shared" ref="F195:J195" si="98">F196+F197+F198</f>
        <v>324.73768999999999</v>
      </c>
      <c r="G195" s="81">
        <f t="shared" si="98"/>
        <v>324.73768999999999</v>
      </c>
      <c r="H195" s="81">
        <f t="shared" si="98"/>
        <v>324.73768999999999</v>
      </c>
      <c r="I195" s="81">
        <f t="shared" si="98"/>
        <v>324.73768999999999</v>
      </c>
      <c r="J195" s="81">
        <f t="shared" si="98"/>
        <v>324.73768999999999</v>
      </c>
      <c r="K195" s="81">
        <f>K196+K197+K198</f>
        <v>231.68833999999998</v>
      </c>
      <c r="L195" s="81"/>
      <c r="M195" s="81"/>
      <c r="N195" s="81">
        <f>N196+N197+N198</f>
        <v>100</v>
      </c>
      <c r="O195" s="81">
        <f>O196+O197+O198</f>
        <v>100</v>
      </c>
      <c r="Q195" s="68"/>
    </row>
    <row r="196" spans="1:17" s="133" customFormat="1" ht="71.25" customHeight="1" x14ac:dyDescent="0.25">
      <c r="A196" s="377"/>
      <c r="B196" s="380"/>
      <c r="C196" s="382"/>
      <c r="D196" s="84" t="s">
        <v>97</v>
      </c>
      <c r="E196" s="86">
        <v>0</v>
      </c>
      <c r="F196" s="86">
        <f>N196</f>
        <v>0</v>
      </c>
      <c r="G196" s="86">
        <f>O196</f>
        <v>0</v>
      </c>
      <c r="H196" s="86">
        <v>0</v>
      </c>
      <c r="I196" s="86">
        <v>0</v>
      </c>
      <c r="J196" s="86">
        <v>0</v>
      </c>
      <c r="K196" s="86">
        <v>0</v>
      </c>
      <c r="L196" s="86"/>
      <c r="M196" s="86"/>
      <c r="N196" s="86">
        <v>0</v>
      </c>
      <c r="O196" s="86">
        <v>0</v>
      </c>
      <c r="Q196" s="68"/>
    </row>
    <row r="197" spans="1:17" s="133" customFormat="1" ht="75" customHeight="1" x14ac:dyDescent="0.25">
      <c r="A197" s="377"/>
      <c r="B197" s="380"/>
      <c r="C197" s="382"/>
      <c r="D197" s="84" t="s">
        <v>98</v>
      </c>
      <c r="E197" s="86">
        <v>112.36884999999999</v>
      </c>
      <c r="F197" s="86">
        <v>224.73768999999999</v>
      </c>
      <c r="G197" s="86">
        <v>224.73768999999999</v>
      </c>
      <c r="H197" s="86">
        <v>224.73768999999999</v>
      </c>
      <c r="I197" s="86">
        <v>224.73768999999999</v>
      </c>
      <c r="J197" s="86">
        <v>224.73768999999999</v>
      </c>
      <c r="K197" s="86">
        <v>224.73768999999999</v>
      </c>
      <c r="L197" s="86"/>
      <c r="M197" s="86"/>
      <c r="N197" s="86">
        <v>0</v>
      </c>
      <c r="O197" s="86">
        <v>0</v>
      </c>
      <c r="Q197" s="68"/>
    </row>
    <row r="198" spans="1:17" s="133" customFormat="1" ht="37.5" customHeight="1" x14ac:dyDescent="0.25">
      <c r="A198" s="377"/>
      <c r="B198" s="380"/>
      <c r="C198" s="382"/>
      <c r="D198" s="84" t="s">
        <v>99</v>
      </c>
      <c r="E198" s="86">
        <v>3.47532</v>
      </c>
      <c r="F198" s="86">
        <f t="shared" ref="F198:F201" si="99">N198</f>
        <v>100</v>
      </c>
      <c r="G198" s="86">
        <f t="shared" ref="G198:G201" si="100">O198</f>
        <v>100</v>
      </c>
      <c r="H198" s="86">
        <v>100</v>
      </c>
      <c r="I198" s="86">
        <v>100</v>
      </c>
      <c r="J198" s="86">
        <v>100</v>
      </c>
      <c r="K198" s="86">
        <v>6.9506500000000004</v>
      </c>
      <c r="L198" s="86"/>
      <c r="M198" s="86"/>
      <c r="N198" s="86">
        <v>100</v>
      </c>
      <c r="O198" s="86">
        <v>100</v>
      </c>
      <c r="Q198" s="68"/>
    </row>
    <row r="199" spans="1:17" s="133" customFormat="1" ht="63.75" customHeight="1" x14ac:dyDescent="0.25">
      <c r="A199" s="377"/>
      <c r="B199" s="380"/>
      <c r="C199" s="382"/>
      <c r="D199" s="84" t="s">
        <v>100</v>
      </c>
      <c r="E199" s="279">
        <v>0</v>
      </c>
      <c r="F199" s="86">
        <f t="shared" si="99"/>
        <v>0</v>
      </c>
      <c r="G199" s="86">
        <f t="shared" si="100"/>
        <v>0</v>
      </c>
      <c r="H199" s="97">
        <v>0</v>
      </c>
      <c r="I199" s="97">
        <v>0</v>
      </c>
      <c r="J199" s="97">
        <v>0</v>
      </c>
      <c r="K199" s="97">
        <v>0</v>
      </c>
      <c r="L199" s="97"/>
      <c r="M199" s="97"/>
      <c r="N199" s="97">
        <v>0</v>
      </c>
      <c r="O199" s="97">
        <v>0</v>
      </c>
      <c r="Q199" s="68"/>
    </row>
    <row r="200" spans="1:17" s="133" customFormat="1" ht="58.5" customHeight="1" x14ac:dyDescent="0.25">
      <c r="A200" s="377"/>
      <c r="B200" s="380"/>
      <c r="C200" s="382"/>
      <c r="D200" s="84" t="s">
        <v>101</v>
      </c>
      <c r="E200" s="279">
        <v>0</v>
      </c>
      <c r="F200" s="86">
        <f t="shared" si="99"/>
        <v>0</v>
      </c>
      <c r="G200" s="86">
        <f t="shared" si="100"/>
        <v>0</v>
      </c>
      <c r="H200" s="97">
        <v>0</v>
      </c>
      <c r="I200" s="97">
        <v>0</v>
      </c>
      <c r="J200" s="97">
        <v>0</v>
      </c>
      <c r="K200" s="97">
        <v>0</v>
      </c>
      <c r="L200" s="97"/>
      <c r="M200" s="97"/>
      <c r="N200" s="97">
        <v>0</v>
      </c>
      <c r="O200" s="97">
        <v>0</v>
      </c>
      <c r="Q200" s="68"/>
    </row>
    <row r="201" spans="1:17" s="133" customFormat="1" ht="39" customHeight="1" x14ac:dyDescent="0.25">
      <c r="A201" s="378"/>
      <c r="B201" s="381"/>
      <c r="C201" s="382"/>
      <c r="D201" s="84" t="s">
        <v>102</v>
      </c>
      <c r="E201" s="279">
        <v>0</v>
      </c>
      <c r="F201" s="86">
        <f t="shared" si="99"/>
        <v>0</v>
      </c>
      <c r="G201" s="86">
        <f t="shared" si="100"/>
        <v>0</v>
      </c>
      <c r="H201" s="97">
        <v>0</v>
      </c>
      <c r="I201" s="97">
        <v>0</v>
      </c>
      <c r="J201" s="97">
        <v>0</v>
      </c>
      <c r="K201" s="97">
        <v>0</v>
      </c>
      <c r="L201" s="97"/>
      <c r="M201" s="97"/>
      <c r="N201" s="97">
        <v>0</v>
      </c>
      <c r="O201" s="97">
        <v>0</v>
      </c>
      <c r="Q201" s="68"/>
    </row>
    <row r="202" spans="1:17" ht="76.5" customHeight="1" x14ac:dyDescent="0.25">
      <c r="A202" s="82"/>
      <c r="B202" s="82"/>
      <c r="C202" s="82"/>
      <c r="D202" s="82"/>
      <c r="E202" s="82"/>
      <c r="F202" s="82"/>
      <c r="G202" s="82"/>
      <c r="H202" s="82"/>
      <c r="I202" s="82"/>
      <c r="J202" s="93"/>
      <c r="K202" s="82"/>
      <c r="L202" s="82"/>
      <c r="M202" s="82"/>
      <c r="N202" s="82"/>
    </row>
    <row r="203" spans="1:17" ht="74.25" customHeight="1" x14ac:dyDescent="0.25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</row>
    <row r="204" spans="1:17" ht="37.5" customHeight="1" x14ac:dyDescent="0.25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</row>
    <row r="205" spans="1:17" ht="38.25" customHeight="1" x14ac:dyDescent="0.25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</row>
    <row r="206" spans="1:17" ht="21.75" customHeight="1" x14ac:dyDescent="0.25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</row>
    <row r="207" spans="1:17" ht="86.25" customHeight="1" x14ac:dyDescent="0.25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</row>
    <row r="208" spans="1:17" ht="75.75" customHeight="1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</row>
    <row r="209" spans="1:14" ht="48" customHeight="1" x14ac:dyDescent="0.25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</row>
    <row r="210" spans="1:14" ht="72.75" customHeight="1" x14ac:dyDescent="0.25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</row>
    <row r="211" spans="1:14" ht="21.75" customHeight="1" x14ac:dyDescent="0.25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</row>
    <row r="212" spans="1:14" ht="85.5" customHeight="1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</row>
    <row r="213" spans="1:14" ht="70.5" customHeight="1" x14ac:dyDescent="0.25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ht="37.5" customHeight="1" x14ac:dyDescent="0.25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</row>
    <row r="215" spans="1:14" ht="42" customHeight="1" x14ac:dyDescent="0.25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</row>
    <row r="216" spans="1:14" x14ac:dyDescent="0.25">
      <c r="A216" s="134"/>
      <c r="B216" s="134"/>
      <c r="C216" s="134"/>
      <c r="D216" s="134"/>
      <c r="E216" s="134"/>
      <c r="F216" s="135"/>
      <c r="G216" s="135"/>
      <c r="H216" s="135"/>
      <c r="I216" s="135"/>
      <c r="J216" s="135"/>
      <c r="K216" s="136"/>
      <c r="L216" s="136"/>
      <c r="M216" s="136"/>
      <c r="N216" s="136"/>
    </row>
    <row r="217" spans="1:14" x14ac:dyDescent="0.25">
      <c r="A217" s="134"/>
      <c r="B217" s="134"/>
      <c r="C217" s="134"/>
      <c r="D217" s="134"/>
      <c r="E217" s="134"/>
      <c r="F217" s="137"/>
      <c r="G217" s="137"/>
      <c r="H217" s="137"/>
      <c r="I217" s="137"/>
      <c r="J217" s="137"/>
      <c r="K217" s="82"/>
      <c r="L217" s="82"/>
      <c r="M217" s="82"/>
      <c r="N217" s="82"/>
    </row>
    <row r="218" spans="1:14" x14ac:dyDescent="0.25">
      <c r="A218" s="134"/>
      <c r="B218" s="134"/>
      <c r="C218" s="134"/>
      <c r="D218" s="134"/>
      <c r="E218" s="134"/>
      <c r="F218" s="137"/>
      <c r="G218" s="137"/>
      <c r="H218" s="137"/>
      <c r="I218" s="137"/>
      <c r="J218" s="137"/>
      <c r="K218" s="82"/>
      <c r="L218" s="82"/>
      <c r="M218" s="82"/>
      <c r="N218" s="82"/>
    </row>
    <row r="219" spans="1:14" x14ac:dyDescent="0.25">
      <c r="A219" s="134"/>
      <c r="B219" s="134"/>
      <c r="C219" s="134"/>
      <c r="D219" s="134"/>
      <c r="E219" s="134"/>
      <c r="F219" s="137"/>
      <c r="G219" s="137"/>
      <c r="H219" s="137"/>
      <c r="I219" s="137"/>
      <c r="J219" s="137"/>
      <c r="K219" s="82"/>
      <c r="L219" s="82"/>
      <c r="M219" s="82"/>
      <c r="N219" s="82"/>
    </row>
    <row r="220" spans="1:14" x14ac:dyDescent="0.25">
      <c r="A220" s="134"/>
      <c r="B220" s="134"/>
      <c r="C220" s="134"/>
      <c r="D220" s="134"/>
      <c r="E220" s="134"/>
      <c r="F220" s="137"/>
      <c r="G220" s="137"/>
      <c r="H220" s="137"/>
      <c r="I220" s="137"/>
      <c r="J220" s="137"/>
      <c r="K220" s="82"/>
      <c r="L220" s="82"/>
      <c r="M220" s="82"/>
      <c r="N220" s="82"/>
    </row>
    <row r="221" spans="1:14" x14ac:dyDescent="0.25">
      <c r="A221" s="134"/>
      <c r="B221" s="134"/>
      <c r="C221" s="134"/>
      <c r="D221" s="134"/>
      <c r="E221" s="134"/>
      <c r="F221" s="137"/>
      <c r="G221" s="137"/>
      <c r="H221" s="137"/>
      <c r="I221" s="137"/>
      <c r="J221" s="137"/>
      <c r="K221" s="82"/>
      <c r="L221" s="82"/>
      <c r="M221" s="82"/>
      <c r="N221" s="82"/>
    </row>
    <row r="222" spans="1:14" x14ac:dyDescent="0.25">
      <c r="A222" s="134"/>
      <c r="B222" s="134"/>
      <c r="C222" s="134"/>
      <c r="D222" s="134"/>
      <c r="E222" s="134"/>
      <c r="F222" s="137"/>
      <c r="G222" s="137"/>
      <c r="H222" s="137"/>
      <c r="I222" s="137"/>
      <c r="J222" s="137"/>
      <c r="K222" s="82"/>
      <c r="L222" s="82"/>
      <c r="M222" s="82"/>
      <c r="N222" s="82"/>
    </row>
    <row r="223" spans="1:14" x14ac:dyDescent="0.25">
      <c r="A223" s="134"/>
      <c r="B223" s="134"/>
      <c r="C223" s="134"/>
      <c r="D223" s="134"/>
      <c r="E223" s="134"/>
      <c r="F223" s="137"/>
      <c r="G223" s="137"/>
      <c r="H223" s="137"/>
      <c r="I223" s="137"/>
      <c r="J223" s="137"/>
      <c r="K223" s="82"/>
      <c r="L223" s="82"/>
      <c r="M223" s="82"/>
      <c r="N223" s="82"/>
    </row>
    <row r="224" spans="1:14" x14ac:dyDescent="0.25">
      <c r="A224" s="134"/>
      <c r="B224" s="134"/>
      <c r="C224" s="134"/>
      <c r="D224" s="134"/>
      <c r="E224" s="134"/>
      <c r="F224" s="137"/>
      <c r="G224" s="137"/>
      <c r="H224" s="137"/>
      <c r="I224" s="137"/>
      <c r="J224" s="137"/>
      <c r="K224" s="82"/>
      <c r="L224" s="82"/>
      <c r="M224" s="82"/>
      <c r="N224" s="82"/>
    </row>
    <row r="225" spans="1:10" x14ac:dyDescent="0.25">
      <c r="A225" s="138"/>
      <c r="B225" s="138"/>
      <c r="C225" s="138"/>
      <c r="D225" s="138"/>
      <c r="E225" s="138"/>
      <c r="F225" s="139"/>
      <c r="G225" s="139"/>
      <c r="H225" s="139"/>
      <c r="I225" s="139"/>
      <c r="J225" s="139"/>
    </row>
    <row r="226" spans="1:10" x14ac:dyDescent="0.25">
      <c r="A226" s="138"/>
      <c r="B226" s="138"/>
      <c r="C226" s="138"/>
      <c r="D226" s="138"/>
      <c r="E226" s="138"/>
      <c r="F226" s="139"/>
      <c r="G226" s="139"/>
      <c r="H226" s="139"/>
      <c r="I226" s="139"/>
      <c r="J226" s="139"/>
    </row>
    <row r="227" spans="1:10" x14ac:dyDescent="0.25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</row>
    <row r="228" spans="1:10" x14ac:dyDescent="0.25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</row>
    <row r="229" spans="1:10" x14ac:dyDescent="0.25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</row>
    <row r="230" spans="1:10" x14ac:dyDescent="0.25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</row>
    <row r="231" spans="1:10" x14ac:dyDescent="0.25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</row>
    <row r="232" spans="1:10" x14ac:dyDescent="0.25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</row>
  </sheetData>
  <mergeCells count="100">
    <mergeCell ref="A167:A173"/>
    <mergeCell ref="B167:B173"/>
    <mergeCell ref="C167:C173"/>
    <mergeCell ref="A132:A138"/>
    <mergeCell ref="B132:B138"/>
    <mergeCell ref="C132:C138"/>
    <mergeCell ref="A153:A159"/>
    <mergeCell ref="C153:C159"/>
    <mergeCell ref="A139:A145"/>
    <mergeCell ref="B146:B152"/>
    <mergeCell ref="C146:C152"/>
    <mergeCell ref="A160:A166"/>
    <mergeCell ref="B160:B166"/>
    <mergeCell ref="C160:C166"/>
    <mergeCell ref="A117:A120"/>
    <mergeCell ref="B117:B120"/>
    <mergeCell ref="C117:C120"/>
    <mergeCell ref="C127:C130"/>
    <mergeCell ref="B127:B130"/>
    <mergeCell ref="A121:C121"/>
    <mergeCell ref="A127:A130"/>
    <mergeCell ref="A122:A126"/>
    <mergeCell ref="B122:B126"/>
    <mergeCell ref="C122:C126"/>
    <mergeCell ref="A110:D110"/>
    <mergeCell ref="A111:A115"/>
    <mergeCell ref="B111:B115"/>
    <mergeCell ref="C111:C115"/>
    <mergeCell ref="A116:C116"/>
    <mergeCell ref="A105:A109"/>
    <mergeCell ref="B105:B109"/>
    <mergeCell ref="A98:A104"/>
    <mergeCell ref="B98:B104"/>
    <mergeCell ref="C98:C104"/>
    <mergeCell ref="A84:A90"/>
    <mergeCell ref="B84:B90"/>
    <mergeCell ref="C84:C90"/>
    <mergeCell ref="A91:A97"/>
    <mergeCell ref="B91:B97"/>
    <mergeCell ref="C91:C97"/>
    <mergeCell ref="A70:A76"/>
    <mergeCell ref="B70:B76"/>
    <mergeCell ref="C70:C76"/>
    <mergeCell ref="A77:A83"/>
    <mergeCell ref="B77:B83"/>
    <mergeCell ref="C77:C83"/>
    <mergeCell ref="A56:A62"/>
    <mergeCell ref="B56:B62"/>
    <mergeCell ref="C56:C62"/>
    <mergeCell ref="A63:A69"/>
    <mergeCell ref="B63:B69"/>
    <mergeCell ref="C63:C69"/>
    <mergeCell ref="A42:A48"/>
    <mergeCell ref="B42:B48"/>
    <mergeCell ref="C42:C48"/>
    <mergeCell ref="A49:A55"/>
    <mergeCell ref="B49:B55"/>
    <mergeCell ref="C49:C55"/>
    <mergeCell ref="A41:C41"/>
    <mergeCell ref="A4:J4"/>
    <mergeCell ref="A5:J5"/>
    <mergeCell ref="B6:J6"/>
    <mergeCell ref="G2:J2"/>
    <mergeCell ref="A26:A32"/>
    <mergeCell ref="B26:B32"/>
    <mergeCell ref="C26:C32"/>
    <mergeCell ref="A34:A40"/>
    <mergeCell ref="B34:B40"/>
    <mergeCell ref="C34:C40"/>
    <mergeCell ref="A33:C33"/>
    <mergeCell ref="A19:A25"/>
    <mergeCell ref="B19:B25"/>
    <mergeCell ref="C19:C25"/>
    <mergeCell ref="G1:J1"/>
    <mergeCell ref="C7:H7"/>
    <mergeCell ref="A12:A18"/>
    <mergeCell ref="B12:B18"/>
    <mergeCell ref="C12:C18"/>
    <mergeCell ref="D8:F8"/>
    <mergeCell ref="A9:A10"/>
    <mergeCell ref="B9:B10"/>
    <mergeCell ref="C9:C10"/>
    <mergeCell ref="D9:D10"/>
    <mergeCell ref="E9:O9"/>
    <mergeCell ref="A131:C131"/>
    <mergeCell ref="A195:A201"/>
    <mergeCell ref="B195:B201"/>
    <mergeCell ref="C195:C201"/>
    <mergeCell ref="A188:A194"/>
    <mergeCell ref="B139:B145"/>
    <mergeCell ref="C139:C145"/>
    <mergeCell ref="C188:C194"/>
    <mergeCell ref="B188:B194"/>
    <mergeCell ref="A181:A187"/>
    <mergeCell ref="B181:B187"/>
    <mergeCell ref="C181:C187"/>
    <mergeCell ref="C174:C180"/>
    <mergeCell ref="B174:B180"/>
    <mergeCell ref="A174:A180"/>
    <mergeCell ref="B153:B159"/>
  </mergeCells>
  <pageMargins left="0" right="0" top="0.19685039370078741" bottom="0.19685039370078741" header="0.31496062992125984" footer="0.31496062992125984"/>
  <pageSetup paperSize="9" scale="66" fitToHeight="100" orientation="landscape" r:id="rId1"/>
  <rowBreaks count="10" manualBreakCount="10">
    <brk id="25" max="9" man="1"/>
    <brk id="55" max="9" man="1"/>
    <brk id="69" max="9" man="1"/>
    <brk id="83" max="9" man="1"/>
    <brk id="97" max="9" man="1"/>
    <brk id="110" max="9" man="1"/>
    <brk id="120" max="9" man="1"/>
    <brk id="131" max="9" man="1"/>
    <brk id="152" max="9" man="1"/>
    <brk id="17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3"/>
  <sheetViews>
    <sheetView workbookViewId="0">
      <selection activeCell="A6" sqref="A6:N6"/>
    </sheetView>
  </sheetViews>
  <sheetFormatPr defaultRowHeight="15" x14ac:dyDescent="0.25"/>
  <cols>
    <col min="1" max="1" width="18.5703125" style="57" customWidth="1"/>
    <col min="2" max="3" width="16.85546875" style="57" customWidth="1"/>
    <col min="4" max="4" width="22.5703125" style="57" customWidth="1"/>
    <col min="5" max="5" width="18.140625" style="57" customWidth="1"/>
    <col min="6" max="6" width="16.7109375" style="57" customWidth="1"/>
    <col min="7" max="7" width="11.7109375" style="57" customWidth="1"/>
    <col min="8" max="8" width="17.140625" style="57" customWidth="1"/>
    <col min="9" max="9" width="22.28515625" style="57" customWidth="1"/>
    <col min="10" max="10" width="9.140625" style="57"/>
    <col min="11" max="11" width="14" style="57" customWidth="1"/>
    <col min="12" max="14" width="11" style="57" customWidth="1"/>
    <col min="15" max="256" width="9.140625" style="57"/>
    <col min="257" max="257" width="18.5703125" style="57" customWidth="1"/>
    <col min="258" max="259" width="16.85546875" style="57" customWidth="1"/>
    <col min="260" max="260" width="22.5703125" style="57" customWidth="1"/>
    <col min="261" max="261" width="18.140625" style="57" customWidth="1"/>
    <col min="262" max="262" width="16.7109375" style="57" customWidth="1"/>
    <col min="263" max="263" width="11.7109375" style="57" customWidth="1"/>
    <col min="264" max="264" width="17.140625" style="57" customWidth="1"/>
    <col min="265" max="265" width="22.28515625" style="57" customWidth="1"/>
    <col min="266" max="269" width="9.140625" style="57"/>
    <col min="270" max="270" width="8.28515625" style="57" customWidth="1"/>
    <col min="271" max="512" width="9.140625" style="57"/>
    <col min="513" max="513" width="18.5703125" style="57" customWidth="1"/>
    <col min="514" max="515" width="16.85546875" style="57" customWidth="1"/>
    <col min="516" max="516" width="22.5703125" style="57" customWidth="1"/>
    <col min="517" max="517" width="18.140625" style="57" customWidth="1"/>
    <col min="518" max="518" width="16.7109375" style="57" customWidth="1"/>
    <col min="519" max="519" width="11.7109375" style="57" customWidth="1"/>
    <col min="520" max="520" width="17.140625" style="57" customWidth="1"/>
    <col min="521" max="521" width="22.28515625" style="57" customWidth="1"/>
    <col min="522" max="525" width="9.140625" style="57"/>
    <col min="526" max="526" width="8.28515625" style="57" customWidth="1"/>
    <col min="527" max="768" width="9.140625" style="57"/>
    <col min="769" max="769" width="18.5703125" style="57" customWidth="1"/>
    <col min="770" max="771" width="16.85546875" style="57" customWidth="1"/>
    <col min="772" max="772" width="22.5703125" style="57" customWidth="1"/>
    <col min="773" max="773" width="18.140625" style="57" customWidth="1"/>
    <col min="774" max="774" width="16.7109375" style="57" customWidth="1"/>
    <col min="775" max="775" width="11.7109375" style="57" customWidth="1"/>
    <col min="776" max="776" width="17.140625" style="57" customWidth="1"/>
    <col min="777" max="777" width="22.28515625" style="57" customWidth="1"/>
    <col min="778" max="781" width="9.140625" style="57"/>
    <col min="782" max="782" width="8.28515625" style="57" customWidth="1"/>
    <col min="783" max="1024" width="9.140625" style="57"/>
    <col min="1025" max="1025" width="18.5703125" style="57" customWidth="1"/>
    <col min="1026" max="1027" width="16.85546875" style="57" customWidth="1"/>
    <col min="1028" max="1028" width="22.5703125" style="57" customWidth="1"/>
    <col min="1029" max="1029" width="18.140625" style="57" customWidth="1"/>
    <col min="1030" max="1030" width="16.7109375" style="57" customWidth="1"/>
    <col min="1031" max="1031" width="11.7109375" style="57" customWidth="1"/>
    <col min="1032" max="1032" width="17.140625" style="57" customWidth="1"/>
    <col min="1033" max="1033" width="22.28515625" style="57" customWidth="1"/>
    <col min="1034" max="1037" width="9.140625" style="57"/>
    <col min="1038" max="1038" width="8.28515625" style="57" customWidth="1"/>
    <col min="1039" max="1280" width="9.140625" style="57"/>
    <col min="1281" max="1281" width="18.5703125" style="57" customWidth="1"/>
    <col min="1282" max="1283" width="16.85546875" style="57" customWidth="1"/>
    <col min="1284" max="1284" width="22.5703125" style="57" customWidth="1"/>
    <col min="1285" max="1285" width="18.140625" style="57" customWidth="1"/>
    <col min="1286" max="1286" width="16.7109375" style="57" customWidth="1"/>
    <col min="1287" max="1287" width="11.7109375" style="57" customWidth="1"/>
    <col min="1288" max="1288" width="17.140625" style="57" customWidth="1"/>
    <col min="1289" max="1289" width="22.28515625" style="57" customWidth="1"/>
    <col min="1290" max="1293" width="9.140625" style="57"/>
    <col min="1294" max="1294" width="8.28515625" style="57" customWidth="1"/>
    <col min="1295" max="1536" width="9.140625" style="57"/>
    <col min="1537" max="1537" width="18.5703125" style="57" customWidth="1"/>
    <col min="1538" max="1539" width="16.85546875" style="57" customWidth="1"/>
    <col min="1540" max="1540" width="22.5703125" style="57" customWidth="1"/>
    <col min="1541" max="1541" width="18.140625" style="57" customWidth="1"/>
    <col min="1542" max="1542" width="16.7109375" style="57" customWidth="1"/>
    <col min="1543" max="1543" width="11.7109375" style="57" customWidth="1"/>
    <col min="1544" max="1544" width="17.140625" style="57" customWidth="1"/>
    <col min="1545" max="1545" width="22.28515625" style="57" customWidth="1"/>
    <col min="1546" max="1549" width="9.140625" style="57"/>
    <col min="1550" max="1550" width="8.28515625" style="57" customWidth="1"/>
    <col min="1551" max="1792" width="9.140625" style="57"/>
    <col min="1793" max="1793" width="18.5703125" style="57" customWidth="1"/>
    <col min="1794" max="1795" width="16.85546875" style="57" customWidth="1"/>
    <col min="1796" max="1796" width="22.5703125" style="57" customWidth="1"/>
    <col min="1797" max="1797" width="18.140625" style="57" customWidth="1"/>
    <col min="1798" max="1798" width="16.7109375" style="57" customWidth="1"/>
    <col min="1799" max="1799" width="11.7109375" style="57" customWidth="1"/>
    <col min="1800" max="1800" width="17.140625" style="57" customWidth="1"/>
    <col min="1801" max="1801" width="22.28515625" style="57" customWidth="1"/>
    <col min="1802" max="1805" width="9.140625" style="57"/>
    <col min="1806" max="1806" width="8.28515625" style="57" customWidth="1"/>
    <col min="1807" max="2048" width="9.140625" style="57"/>
    <col min="2049" max="2049" width="18.5703125" style="57" customWidth="1"/>
    <col min="2050" max="2051" width="16.85546875" style="57" customWidth="1"/>
    <col min="2052" max="2052" width="22.5703125" style="57" customWidth="1"/>
    <col min="2053" max="2053" width="18.140625" style="57" customWidth="1"/>
    <col min="2054" max="2054" width="16.7109375" style="57" customWidth="1"/>
    <col min="2055" max="2055" width="11.7109375" style="57" customWidth="1"/>
    <col min="2056" max="2056" width="17.140625" style="57" customWidth="1"/>
    <col min="2057" max="2057" width="22.28515625" style="57" customWidth="1"/>
    <col min="2058" max="2061" width="9.140625" style="57"/>
    <col min="2062" max="2062" width="8.28515625" style="57" customWidth="1"/>
    <col min="2063" max="2304" width="9.140625" style="57"/>
    <col min="2305" max="2305" width="18.5703125" style="57" customWidth="1"/>
    <col min="2306" max="2307" width="16.85546875" style="57" customWidth="1"/>
    <col min="2308" max="2308" width="22.5703125" style="57" customWidth="1"/>
    <col min="2309" max="2309" width="18.140625" style="57" customWidth="1"/>
    <col min="2310" max="2310" width="16.7109375" style="57" customWidth="1"/>
    <col min="2311" max="2311" width="11.7109375" style="57" customWidth="1"/>
    <col min="2312" max="2312" width="17.140625" style="57" customWidth="1"/>
    <col min="2313" max="2313" width="22.28515625" style="57" customWidth="1"/>
    <col min="2314" max="2317" width="9.140625" style="57"/>
    <col min="2318" max="2318" width="8.28515625" style="57" customWidth="1"/>
    <col min="2319" max="2560" width="9.140625" style="57"/>
    <col min="2561" max="2561" width="18.5703125" style="57" customWidth="1"/>
    <col min="2562" max="2563" width="16.85546875" style="57" customWidth="1"/>
    <col min="2564" max="2564" width="22.5703125" style="57" customWidth="1"/>
    <col min="2565" max="2565" width="18.140625" style="57" customWidth="1"/>
    <col min="2566" max="2566" width="16.7109375" style="57" customWidth="1"/>
    <col min="2567" max="2567" width="11.7109375" style="57" customWidth="1"/>
    <col min="2568" max="2568" width="17.140625" style="57" customWidth="1"/>
    <col min="2569" max="2569" width="22.28515625" style="57" customWidth="1"/>
    <col min="2570" max="2573" width="9.140625" style="57"/>
    <col min="2574" max="2574" width="8.28515625" style="57" customWidth="1"/>
    <col min="2575" max="2816" width="9.140625" style="57"/>
    <col min="2817" max="2817" width="18.5703125" style="57" customWidth="1"/>
    <col min="2818" max="2819" width="16.85546875" style="57" customWidth="1"/>
    <col min="2820" max="2820" width="22.5703125" style="57" customWidth="1"/>
    <col min="2821" max="2821" width="18.140625" style="57" customWidth="1"/>
    <col min="2822" max="2822" width="16.7109375" style="57" customWidth="1"/>
    <col min="2823" max="2823" width="11.7109375" style="57" customWidth="1"/>
    <col min="2824" max="2824" width="17.140625" style="57" customWidth="1"/>
    <col min="2825" max="2825" width="22.28515625" style="57" customWidth="1"/>
    <col min="2826" max="2829" width="9.140625" style="57"/>
    <col min="2830" max="2830" width="8.28515625" style="57" customWidth="1"/>
    <col min="2831" max="3072" width="9.140625" style="57"/>
    <col min="3073" max="3073" width="18.5703125" style="57" customWidth="1"/>
    <col min="3074" max="3075" width="16.85546875" style="57" customWidth="1"/>
    <col min="3076" max="3076" width="22.5703125" style="57" customWidth="1"/>
    <col min="3077" max="3077" width="18.140625" style="57" customWidth="1"/>
    <col min="3078" max="3078" width="16.7109375" style="57" customWidth="1"/>
    <col min="3079" max="3079" width="11.7109375" style="57" customWidth="1"/>
    <col min="3080" max="3080" width="17.140625" style="57" customWidth="1"/>
    <col min="3081" max="3081" width="22.28515625" style="57" customWidth="1"/>
    <col min="3082" max="3085" width="9.140625" style="57"/>
    <col min="3086" max="3086" width="8.28515625" style="57" customWidth="1"/>
    <col min="3087" max="3328" width="9.140625" style="57"/>
    <col min="3329" max="3329" width="18.5703125" style="57" customWidth="1"/>
    <col min="3330" max="3331" width="16.85546875" style="57" customWidth="1"/>
    <col min="3332" max="3332" width="22.5703125" style="57" customWidth="1"/>
    <col min="3333" max="3333" width="18.140625" style="57" customWidth="1"/>
    <col min="3334" max="3334" width="16.7109375" style="57" customWidth="1"/>
    <col min="3335" max="3335" width="11.7109375" style="57" customWidth="1"/>
    <col min="3336" max="3336" width="17.140625" style="57" customWidth="1"/>
    <col min="3337" max="3337" width="22.28515625" style="57" customWidth="1"/>
    <col min="3338" max="3341" width="9.140625" style="57"/>
    <col min="3342" max="3342" width="8.28515625" style="57" customWidth="1"/>
    <col min="3343" max="3584" width="9.140625" style="57"/>
    <col min="3585" max="3585" width="18.5703125" style="57" customWidth="1"/>
    <col min="3586" max="3587" width="16.85546875" style="57" customWidth="1"/>
    <col min="3588" max="3588" width="22.5703125" style="57" customWidth="1"/>
    <col min="3589" max="3589" width="18.140625" style="57" customWidth="1"/>
    <col min="3590" max="3590" width="16.7109375" style="57" customWidth="1"/>
    <col min="3591" max="3591" width="11.7109375" style="57" customWidth="1"/>
    <col min="3592" max="3592" width="17.140625" style="57" customWidth="1"/>
    <col min="3593" max="3593" width="22.28515625" style="57" customWidth="1"/>
    <col min="3594" max="3597" width="9.140625" style="57"/>
    <col min="3598" max="3598" width="8.28515625" style="57" customWidth="1"/>
    <col min="3599" max="3840" width="9.140625" style="57"/>
    <col min="3841" max="3841" width="18.5703125" style="57" customWidth="1"/>
    <col min="3842" max="3843" width="16.85546875" style="57" customWidth="1"/>
    <col min="3844" max="3844" width="22.5703125" style="57" customWidth="1"/>
    <col min="3845" max="3845" width="18.140625" style="57" customWidth="1"/>
    <col min="3846" max="3846" width="16.7109375" style="57" customWidth="1"/>
    <col min="3847" max="3847" width="11.7109375" style="57" customWidth="1"/>
    <col min="3848" max="3848" width="17.140625" style="57" customWidth="1"/>
    <col min="3849" max="3849" width="22.28515625" style="57" customWidth="1"/>
    <col min="3850" max="3853" width="9.140625" style="57"/>
    <col min="3854" max="3854" width="8.28515625" style="57" customWidth="1"/>
    <col min="3855" max="4096" width="9.140625" style="57"/>
    <col min="4097" max="4097" width="18.5703125" style="57" customWidth="1"/>
    <col min="4098" max="4099" width="16.85546875" style="57" customWidth="1"/>
    <col min="4100" max="4100" width="22.5703125" style="57" customWidth="1"/>
    <col min="4101" max="4101" width="18.140625" style="57" customWidth="1"/>
    <col min="4102" max="4102" width="16.7109375" style="57" customWidth="1"/>
    <col min="4103" max="4103" width="11.7109375" style="57" customWidth="1"/>
    <col min="4104" max="4104" width="17.140625" style="57" customWidth="1"/>
    <col min="4105" max="4105" width="22.28515625" style="57" customWidth="1"/>
    <col min="4106" max="4109" width="9.140625" style="57"/>
    <col min="4110" max="4110" width="8.28515625" style="57" customWidth="1"/>
    <col min="4111" max="4352" width="9.140625" style="57"/>
    <col min="4353" max="4353" width="18.5703125" style="57" customWidth="1"/>
    <col min="4354" max="4355" width="16.85546875" style="57" customWidth="1"/>
    <col min="4356" max="4356" width="22.5703125" style="57" customWidth="1"/>
    <col min="4357" max="4357" width="18.140625" style="57" customWidth="1"/>
    <col min="4358" max="4358" width="16.7109375" style="57" customWidth="1"/>
    <col min="4359" max="4359" width="11.7109375" style="57" customWidth="1"/>
    <col min="4360" max="4360" width="17.140625" style="57" customWidth="1"/>
    <col min="4361" max="4361" width="22.28515625" style="57" customWidth="1"/>
    <col min="4362" max="4365" width="9.140625" style="57"/>
    <col min="4366" max="4366" width="8.28515625" style="57" customWidth="1"/>
    <col min="4367" max="4608" width="9.140625" style="57"/>
    <col min="4609" max="4609" width="18.5703125" style="57" customWidth="1"/>
    <col min="4610" max="4611" width="16.85546875" style="57" customWidth="1"/>
    <col min="4612" max="4612" width="22.5703125" style="57" customWidth="1"/>
    <col min="4613" max="4613" width="18.140625" style="57" customWidth="1"/>
    <col min="4614" max="4614" width="16.7109375" style="57" customWidth="1"/>
    <col min="4615" max="4615" width="11.7109375" style="57" customWidth="1"/>
    <col min="4616" max="4616" width="17.140625" style="57" customWidth="1"/>
    <col min="4617" max="4617" width="22.28515625" style="57" customWidth="1"/>
    <col min="4618" max="4621" width="9.140625" style="57"/>
    <col min="4622" max="4622" width="8.28515625" style="57" customWidth="1"/>
    <col min="4623" max="4864" width="9.140625" style="57"/>
    <col min="4865" max="4865" width="18.5703125" style="57" customWidth="1"/>
    <col min="4866" max="4867" width="16.85546875" style="57" customWidth="1"/>
    <col min="4868" max="4868" width="22.5703125" style="57" customWidth="1"/>
    <col min="4869" max="4869" width="18.140625" style="57" customWidth="1"/>
    <col min="4870" max="4870" width="16.7109375" style="57" customWidth="1"/>
    <col min="4871" max="4871" width="11.7109375" style="57" customWidth="1"/>
    <col min="4872" max="4872" width="17.140625" style="57" customWidth="1"/>
    <col min="4873" max="4873" width="22.28515625" style="57" customWidth="1"/>
    <col min="4874" max="4877" width="9.140625" style="57"/>
    <col min="4878" max="4878" width="8.28515625" style="57" customWidth="1"/>
    <col min="4879" max="5120" width="9.140625" style="57"/>
    <col min="5121" max="5121" width="18.5703125" style="57" customWidth="1"/>
    <col min="5122" max="5123" width="16.85546875" style="57" customWidth="1"/>
    <col min="5124" max="5124" width="22.5703125" style="57" customWidth="1"/>
    <col min="5125" max="5125" width="18.140625" style="57" customWidth="1"/>
    <col min="5126" max="5126" width="16.7109375" style="57" customWidth="1"/>
    <col min="5127" max="5127" width="11.7109375" style="57" customWidth="1"/>
    <col min="5128" max="5128" width="17.140625" style="57" customWidth="1"/>
    <col min="5129" max="5129" width="22.28515625" style="57" customWidth="1"/>
    <col min="5130" max="5133" width="9.140625" style="57"/>
    <col min="5134" max="5134" width="8.28515625" style="57" customWidth="1"/>
    <col min="5135" max="5376" width="9.140625" style="57"/>
    <col min="5377" max="5377" width="18.5703125" style="57" customWidth="1"/>
    <col min="5378" max="5379" width="16.85546875" style="57" customWidth="1"/>
    <col min="5380" max="5380" width="22.5703125" style="57" customWidth="1"/>
    <col min="5381" max="5381" width="18.140625" style="57" customWidth="1"/>
    <col min="5382" max="5382" width="16.7109375" style="57" customWidth="1"/>
    <col min="5383" max="5383" width="11.7109375" style="57" customWidth="1"/>
    <col min="5384" max="5384" width="17.140625" style="57" customWidth="1"/>
    <col min="5385" max="5385" width="22.28515625" style="57" customWidth="1"/>
    <col min="5386" max="5389" width="9.140625" style="57"/>
    <col min="5390" max="5390" width="8.28515625" style="57" customWidth="1"/>
    <col min="5391" max="5632" width="9.140625" style="57"/>
    <col min="5633" max="5633" width="18.5703125" style="57" customWidth="1"/>
    <col min="5634" max="5635" width="16.85546875" style="57" customWidth="1"/>
    <col min="5636" max="5636" width="22.5703125" style="57" customWidth="1"/>
    <col min="5637" max="5637" width="18.140625" style="57" customWidth="1"/>
    <col min="5638" max="5638" width="16.7109375" style="57" customWidth="1"/>
    <col min="5639" max="5639" width="11.7109375" style="57" customWidth="1"/>
    <col min="5640" max="5640" width="17.140625" style="57" customWidth="1"/>
    <col min="5641" max="5641" width="22.28515625" style="57" customWidth="1"/>
    <col min="5642" max="5645" width="9.140625" style="57"/>
    <col min="5646" max="5646" width="8.28515625" style="57" customWidth="1"/>
    <col min="5647" max="5888" width="9.140625" style="57"/>
    <col min="5889" max="5889" width="18.5703125" style="57" customWidth="1"/>
    <col min="5890" max="5891" width="16.85546875" style="57" customWidth="1"/>
    <col min="5892" max="5892" width="22.5703125" style="57" customWidth="1"/>
    <col min="5893" max="5893" width="18.140625" style="57" customWidth="1"/>
    <col min="5894" max="5894" width="16.7109375" style="57" customWidth="1"/>
    <col min="5895" max="5895" width="11.7109375" style="57" customWidth="1"/>
    <col min="5896" max="5896" width="17.140625" style="57" customWidth="1"/>
    <col min="5897" max="5897" width="22.28515625" style="57" customWidth="1"/>
    <col min="5898" max="5901" width="9.140625" style="57"/>
    <col min="5902" max="5902" width="8.28515625" style="57" customWidth="1"/>
    <col min="5903" max="6144" width="9.140625" style="57"/>
    <col min="6145" max="6145" width="18.5703125" style="57" customWidth="1"/>
    <col min="6146" max="6147" width="16.85546875" style="57" customWidth="1"/>
    <col min="6148" max="6148" width="22.5703125" style="57" customWidth="1"/>
    <col min="6149" max="6149" width="18.140625" style="57" customWidth="1"/>
    <col min="6150" max="6150" width="16.7109375" style="57" customWidth="1"/>
    <col min="6151" max="6151" width="11.7109375" style="57" customWidth="1"/>
    <col min="6152" max="6152" width="17.140625" style="57" customWidth="1"/>
    <col min="6153" max="6153" width="22.28515625" style="57" customWidth="1"/>
    <col min="6154" max="6157" width="9.140625" style="57"/>
    <col min="6158" max="6158" width="8.28515625" style="57" customWidth="1"/>
    <col min="6159" max="6400" width="9.140625" style="57"/>
    <col min="6401" max="6401" width="18.5703125" style="57" customWidth="1"/>
    <col min="6402" max="6403" width="16.85546875" style="57" customWidth="1"/>
    <col min="6404" max="6404" width="22.5703125" style="57" customWidth="1"/>
    <col min="6405" max="6405" width="18.140625" style="57" customWidth="1"/>
    <col min="6406" max="6406" width="16.7109375" style="57" customWidth="1"/>
    <col min="6407" max="6407" width="11.7109375" style="57" customWidth="1"/>
    <col min="6408" max="6408" width="17.140625" style="57" customWidth="1"/>
    <col min="6409" max="6409" width="22.28515625" style="57" customWidth="1"/>
    <col min="6410" max="6413" width="9.140625" style="57"/>
    <col min="6414" max="6414" width="8.28515625" style="57" customWidth="1"/>
    <col min="6415" max="6656" width="9.140625" style="57"/>
    <col min="6657" max="6657" width="18.5703125" style="57" customWidth="1"/>
    <col min="6658" max="6659" width="16.85546875" style="57" customWidth="1"/>
    <col min="6660" max="6660" width="22.5703125" style="57" customWidth="1"/>
    <col min="6661" max="6661" width="18.140625" style="57" customWidth="1"/>
    <col min="6662" max="6662" width="16.7109375" style="57" customWidth="1"/>
    <col min="6663" max="6663" width="11.7109375" style="57" customWidth="1"/>
    <col min="6664" max="6664" width="17.140625" style="57" customWidth="1"/>
    <col min="6665" max="6665" width="22.28515625" style="57" customWidth="1"/>
    <col min="6666" max="6669" width="9.140625" style="57"/>
    <col min="6670" max="6670" width="8.28515625" style="57" customWidth="1"/>
    <col min="6671" max="6912" width="9.140625" style="57"/>
    <col min="6913" max="6913" width="18.5703125" style="57" customWidth="1"/>
    <col min="6914" max="6915" width="16.85546875" style="57" customWidth="1"/>
    <col min="6916" max="6916" width="22.5703125" style="57" customWidth="1"/>
    <col min="6917" max="6917" width="18.140625" style="57" customWidth="1"/>
    <col min="6918" max="6918" width="16.7109375" style="57" customWidth="1"/>
    <col min="6919" max="6919" width="11.7109375" style="57" customWidth="1"/>
    <col min="6920" max="6920" width="17.140625" style="57" customWidth="1"/>
    <col min="6921" max="6921" width="22.28515625" style="57" customWidth="1"/>
    <col min="6922" max="6925" width="9.140625" style="57"/>
    <col min="6926" max="6926" width="8.28515625" style="57" customWidth="1"/>
    <col min="6927" max="7168" width="9.140625" style="57"/>
    <col min="7169" max="7169" width="18.5703125" style="57" customWidth="1"/>
    <col min="7170" max="7171" width="16.85546875" style="57" customWidth="1"/>
    <col min="7172" max="7172" width="22.5703125" style="57" customWidth="1"/>
    <col min="7173" max="7173" width="18.140625" style="57" customWidth="1"/>
    <col min="7174" max="7174" width="16.7109375" style="57" customWidth="1"/>
    <col min="7175" max="7175" width="11.7109375" style="57" customWidth="1"/>
    <col min="7176" max="7176" width="17.140625" style="57" customWidth="1"/>
    <col min="7177" max="7177" width="22.28515625" style="57" customWidth="1"/>
    <col min="7178" max="7181" width="9.140625" style="57"/>
    <col min="7182" max="7182" width="8.28515625" style="57" customWidth="1"/>
    <col min="7183" max="7424" width="9.140625" style="57"/>
    <col min="7425" max="7425" width="18.5703125" style="57" customWidth="1"/>
    <col min="7426" max="7427" width="16.85546875" style="57" customWidth="1"/>
    <col min="7428" max="7428" width="22.5703125" style="57" customWidth="1"/>
    <col min="7429" max="7429" width="18.140625" style="57" customWidth="1"/>
    <col min="7430" max="7430" width="16.7109375" style="57" customWidth="1"/>
    <col min="7431" max="7431" width="11.7109375" style="57" customWidth="1"/>
    <col min="7432" max="7432" width="17.140625" style="57" customWidth="1"/>
    <col min="7433" max="7433" width="22.28515625" style="57" customWidth="1"/>
    <col min="7434" max="7437" width="9.140625" style="57"/>
    <col min="7438" max="7438" width="8.28515625" style="57" customWidth="1"/>
    <col min="7439" max="7680" width="9.140625" style="57"/>
    <col min="7681" max="7681" width="18.5703125" style="57" customWidth="1"/>
    <col min="7682" max="7683" width="16.85546875" style="57" customWidth="1"/>
    <col min="7684" max="7684" width="22.5703125" style="57" customWidth="1"/>
    <col min="7685" max="7685" width="18.140625" style="57" customWidth="1"/>
    <col min="7686" max="7686" width="16.7109375" style="57" customWidth="1"/>
    <col min="7687" max="7687" width="11.7109375" style="57" customWidth="1"/>
    <col min="7688" max="7688" width="17.140625" style="57" customWidth="1"/>
    <col min="7689" max="7689" width="22.28515625" style="57" customWidth="1"/>
    <col min="7690" max="7693" width="9.140625" style="57"/>
    <col min="7694" max="7694" width="8.28515625" style="57" customWidth="1"/>
    <col min="7695" max="7936" width="9.140625" style="57"/>
    <col min="7937" max="7937" width="18.5703125" style="57" customWidth="1"/>
    <col min="7938" max="7939" width="16.85546875" style="57" customWidth="1"/>
    <col min="7940" max="7940" width="22.5703125" style="57" customWidth="1"/>
    <col min="7941" max="7941" width="18.140625" style="57" customWidth="1"/>
    <col min="7942" max="7942" width="16.7109375" style="57" customWidth="1"/>
    <col min="7943" max="7943" width="11.7109375" style="57" customWidth="1"/>
    <col min="7944" max="7944" width="17.140625" style="57" customWidth="1"/>
    <col min="7945" max="7945" width="22.28515625" style="57" customWidth="1"/>
    <col min="7946" max="7949" width="9.140625" style="57"/>
    <col min="7950" max="7950" width="8.28515625" style="57" customWidth="1"/>
    <col min="7951" max="8192" width="9.140625" style="57"/>
    <col min="8193" max="8193" width="18.5703125" style="57" customWidth="1"/>
    <col min="8194" max="8195" width="16.85546875" style="57" customWidth="1"/>
    <col min="8196" max="8196" width="22.5703125" style="57" customWidth="1"/>
    <col min="8197" max="8197" width="18.140625" style="57" customWidth="1"/>
    <col min="8198" max="8198" width="16.7109375" style="57" customWidth="1"/>
    <col min="8199" max="8199" width="11.7109375" style="57" customWidth="1"/>
    <col min="8200" max="8200" width="17.140625" style="57" customWidth="1"/>
    <col min="8201" max="8201" width="22.28515625" style="57" customWidth="1"/>
    <col min="8202" max="8205" width="9.140625" style="57"/>
    <col min="8206" max="8206" width="8.28515625" style="57" customWidth="1"/>
    <col min="8207" max="8448" width="9.140625" style="57"/>
    <col min="8449" max="8449" width="18.5703125" style="57" customWidth="1"/>
    <col min="8450" max="8451" width="16.85546875" style="57" customWidth="1"/>
    <col min="8452" max="8452" width="22.5703125" style="57" customWidth="1"/>
    <col min="8453" max="8453" width="18.140625" style="57" customWidth="1"/>
    <col min="8454" max="8454" width="16.7109375" style="57" customWidth="1"/>
    <col min="8455" max="8455" width="11.7109375" style="57" customWidth="1"/>
    <col min="8456" max="8456" width="17.140625" style="57" customWidth="1"/>
    <col min="8457" max="8457" width="22.28515625" style="57" customWidth="1"/>
    <col min="8458" max="8461" width="9.140625" style="57"/>
    <col min="8462" max="8462" width="8.28515625" style="57" customWidth="1"/>
    <col min="8463" max="8704" width="9.140625" style="57"/>
    <col min="8705" max="8705" width="18.5703125" style="57" customWidth="1"/>
    <col min="8706" max="8707" width="16.85546875" style="57" customWidth="1"/>
    <col min="8708" max="8708" width="22.5703125" style="57" customWidth="1"/>
    <col min="8709" max="8709" width="18.140625" style="57" customWidth="1"/>
    <col min="8710" max="8710" width="16.7109375" style="57" customWidth="1"/>
    <col min="8711" max="8711" width="11.7109375" style="57" customWidth="1"/>
    <col min="8712" max="8712" width="17.140625" style="57" customWidth="1"/>
    <col min="8713" max="8713" width="22.28515625" style="57" customWidth="1"/>
    <col min="8714" max="8717" width="9.140625" style="57"/>
    <col min="8718" max="8718" width="8.28515625" style="57" customWidth="1"/>
    <col min="8719" max="8960" width="9.140625" style="57"/>
    <col min="8961" max="8961" width="18.5703125" style="57" customWidth="1"/>
    <col min="8962" max="8963" width="16.85546875" style="57" customWidth="1"/>
    <col min="8964" max="8964" width="22.5703125" style="57" customWidth="1"/>
    <col min="8965" max="8965" width="18.140625" style="57" customWidth="1"/>
    <col min="8966" max="8966" width="16.7109375" style="57" customWidth="1"/>
    <col min="8967" max="8967" width="11.7109375" style="57" customWidth="1"/>
    <col min="8968" max="8968" width="17.140625" style="57" customWidth="1"/>
    <col min="8969" max="8969" width="22.28515625" style="57" customWidth="1"/>
    <col min="8970" max="8973" width="9.140625" style="57"/>
    <col min="8974" max="8974" width="8.28515625" style="57" customWidth="1"/>
    <col min="8975" max="9216" width="9.140625" style="57"/>
    <col min="9217" max="9217" width="18.5703125" style="57" customWidth="1"/>
    <col min="9218" max="9219" width="16.85546875" style="57" customWidth="1"/>
    <col min="9220" max="9220" width="22.5703125" style="57" customWidth="1"/>
    <col min="9221" max="9221" width="18.140625" style="57" customWidth="1"/>
    <col min="9222" max="9222" width="16.7109375" style="57" customWidth="1"/>
    <col min="9223" max="9223" width="11.7109375" style="57" customWidth="1"/>
    <col min="9224" max="9224" width="17.140625" style="57" customWidth="1"/>
    <col min="9225" max="9225" width="22.28515625" style="57" customWidth="1"/>
    <col min="9226" max="9229" width="9.140625" style="57"/>
    <col min="9230" max="9230" width="8.28515625" style="57" customWidth="1"/>
    <col min="9231" max="9472" width="9.140625" style="57"/>
    <col min="9473" max="9473" width="18.5703125" style="57" customWidth="1"/>
    <col min="9474" max="9475" width="16.85546875" style="57" customWidth="1"/>
    <col min="9476" max="9476" width="22.5703125" style="57" customWidth="1"/>
    <col min="9477" max="9477" width="18.140625" style="57" customWidth="1"/>
    <col min="9478" max="9478" width="16.7109375" style="57" customWidth="1"/>
    <col min="9479" max="9479" width="11.7109375" style="57" customWidth="1"/>
    <col min="9480" max="9480" width="17.140625" style="57" customWidth="1"/>
    <col min="9481" max="9481" width="22.28515625" style="57" customWidth="1"/>
    <col min="9482" max="9485" width="9.140625" style="57"/>
    <col min="9486" max="9486" width="8.28515625" style="57" customWidth="1"/>
    <col min="9487" max="9728" width="9.140625" style="57"/>
    <col min="9729" max="9729" width="18.5703125" style="57" customWidth="1"/>
    <col min="9730" max="9731" width="16.85546875" style="57" customWidth="1"/>
    <col min="9732" max="9732" width="22.5703125" style="57" customWidth="1"/>
    <col min="9733" max="9733" width="18.140625" style="57" customWidth="1"/>
    <col min="9734" max="9734" width="16.7109375" style="57" customWidth="1"/>
    <col min="9735" max="9735" width="11.7109375" style="57" customWidth="1"/>
    <col min="9736" max="9736" width="17.140625" style="57" customWidth="1"/>
    <col min="9737" max="9737" width="22.28515625" style="57" customWidth="1"/>
    <col min="9738" max="9741" width="9.140625" style="57"/>
    <col min="9742" max="9742" width="8.28515625" style="57" customWidth="1"/>
    <col min="9743" max="9984" width="9.140625" style="57"/>
    <col min="9985" max="9985" width="18.5703125" style="57" customWidth="1"/>
    <col min="9986" max="9987" width="16.85546875" style="57" customWidth="1"/>
    <col min="9988" max="9988" width="22.5703125" style="57" customWidth="1"/>
    <col min="9989" max="9989" width="18.140625" style="57" customWidth="1"/>
    <col min="9990" max="9990" width="16.7109375" style="57" customWidth="1"/>
    <col min="9991" max="9991" width="11.7109375" style="57" customWidth="1"/>
    <col min="9992" max="9992" width="17.140625" style="57" customWidth="1"/>
    <col min="9993" max="9993" width="22.28515625" style="57" customWidth="1"/>
    <col min="9994" max="9997" width="9.140625" style="57"/>
    <col min="9998" max="9998" width="8.28515625" style="57" customWidth="1"/>
    <col min="9999" max="10240" width="9.140625" style="57"/>
    <col min="10241" max="10241" width="18.5703125" style="57" customWidth="1"/>
    <col min="10242" max="10243" width="16.85546875" style="57" customWidth="1"/>
    <col min="10244" max="10244" width="22.5703125" style="57" customWidth="1"/>
    <col min="10245" max="10245" width="18.140625" style="57" customWidth="1"/>
    <col min="10246" max="10246" width="16.7109375" style="57" customWidth="1"/>
    <col min="10247" max="10247" width="11.7109375" style="57" customWidth="1"/>
    <col min="10248" max="10248" width="17.140625" style="57" customWidth="1"/>
    <col min="10249" max="10249" width="22.28515625" style="57" customWidth="1"/>
    <col min="10250" max="10253" width="9.140625" style="57"/>
    <col min="10254" max="10254" width="8.28515625" style="57" customWidth="1"/>
    <col min="10255" max="10496" width="9.140625" style="57"/>
    <col min="10497" max="10497" width="18.5703125" style="57" customWidth="1"/>
    <col min="10498" max="10499" width="16.85546875" style="57" customWidth="1"/>
    <col min="10500" max="10500" width="22.5703125" style="57" customWidth="1"/>
    <col min="10501" max="10501" width="18.140625" style="57" customWidth="1"/>
    <col min="10502" max="10502" width="16.7109375" style="57" customWidth="1"/>
    <col min="10503" max="10503" width="11.7109375" style="57" customWidth="1"/>
    <col min="10504" max="10504" width="17.140625" style="57" customWidth="1"/>
    <col min="10505" max="10505" width="22.28515625" style="57" customWidth="1"/>
    <col min="10506" max="10509" width="9.140625" style="57"/>
    <col min="10510" max="10510" width="8.28515625" style="57" customWidth="1"/>
    <col min="10511" max="10752" width="9.140625" style="57"/>
    <col min="10753" max="10753" width="18.5703125" style="57" customWidth="1"/>
    <col min="10754" max="10755" width="16.85546875" style="57" customWidth="1"/>
    <col min="10756" max="10756" width="22.5703125" style="57" customWidth="1"/>
    <col min="10757" max="10757" width="18.140625" style="57" customWidth="1"/>
    <col min="10758" max="10758" width="16.7109375" style="57" customWidth="1"/>
    <col min="10759" max="10759" width="11.7109375" style="57" customWidth="1"/>
    <col min="10760" max="10760" width="17.140625" style="57" customWidth="1"/>
    <col min="10761" max="10761" width="22.28515625" style="57" customWidth="1"/>
    <col min="10762" max="10765" width="9.140625" style="57"/>
    <col min="10766" max="10766" width="8.28515625" style="57" customWidth="1"/>
    <col min="10767" max="11008" width="9.140625" style="57"/>
    <col min="11009" max="11009" width="18.5703125" style="57" customWidth="1"/>
    <col min="11010" max="11011" width="16.85546875" style="57" customWidth="1"/>
    <col min="11012" max="11012" width="22.5703125" style="57" customWidth="1"/>
    <col min="11013" max="11013" width="18.140625" style="57" customWidth="1"/>
    <col min="11014" max="11014" width="16.7109375" style="57" customWidth="1"/>
    <col min="11015" max="11015" width="11.7109375" style="57" customWidth="1"/>
    <col min="11016" max="11016" width="17.140625" style="57" customWidth="1"/>
    <col min="11017" max="11017" width="22.28515625" style="57" customWidth="1"/>
    <col min="11018" max="11021" width="9.140625" style="57"/>
    <col min="11022" max="11022" width="8.28515625" style="57" customWidth="1"/>
    <col min="11023" max="11264" width="9.140625" style="57"/>
    <col min="11265" max="11265" width="18.5703125" style="57" customWidth="1"/>
    <col min="11266" max="11267" width="16.85546875" style="57" customWidth="1"/>
    <col min="11268" max="11268" width="22.5703125" style="57" customWidth="1"/>
    <col min="11269" max="11269" width="18.140625" style="57" customWidth="1"/>
    <col min="11270" max="11270" width="16.7109375" style="57" customWidth="1"/>
    <col min="11271" max="11271" width="11.7109375" style="57" customWidth="1"/>
    <col min="11272" max="11272" width="17.140625" style="57" customWidth="1"/>
    <col min="11273" max="11273" width="22.28515625" style="57" customWidth="1"/>
    <col min="11274" max="11277" width="9.140625" style="57"/>
    <col min="11278" max="11278" width="8.28515625" style="57" customWidth="1"/>
    <col min="11279" max="11520" width="9.140625" style="57"/>
    <col min="11521" max="11521" width="18.5703125" style="57" customWidth="1"/>
    <col min="11522" max="11523" width="16.85546875" style="57" customWidth="1"/>
    <col min="11524" max="11524" width="22.5703125" style="57" customWidth="1"/>
    <col min="11525" max="11525" width="18.140625" style="57" customWidth="1"/>
    <col min="11526" max="11526" width="16.7109375" style="57" customWidth="1"/>
    <col min="11527" max="11527" width="11.7109375" style="57" customWidth="1"/>
    <col min="11528" max="11528" width="17.140625" style="57" customWidth="1"/>
    <col min="11529" max="11529" width="22.28515625" style="57" customWidth="1"/>
    <col min="11530" max="11533" width="9.140625" style="57"/>
    <col min="11534" max="11534" width="8.28515625" style="57" customWidth="1"/>
    <col min="11535" max="11776" width="9.140625" style="57"/>
    <col min="11777" max="11777" width="18.5703125" style="57" customWidth="1"/>
    <col min="11778" max="11779" width="16.85546875" style="57" customWidth="1"/>
    <col min="11780" max="11780" width="22.5703125" style="57" customWidth="1"/>
    <col min="11781" max="11781" width="18.140625" style="57" customWidth="1"/>
    <col min="11782" max="11782" width="16.7109375" style="57" customWidth="1"/>
    <col min="11783" max="11783" width="11.7109375" style="57" customWidth="1"/>
    <col min="11784" max="11784" width="17.140625" style="57" customWidth="1"/>
    <col min="11785" max="11785" width="22.28515625" style="57" customWidth="1"/>
    <col min="11786" max="11789" width="9.140625" style="57"/>
    <col min="11790" max="11790" width="8.28515625" style="57" customWidth="1"/>
    <col min="11791" max="12032" width="9.140625" style="57"/>
    <col min="12033" max="12033" width="18.5703125" style="57" customWidth="1"/>
    <col min="12034" max="12035" width="16.85546875" style="57" customWidth="1"/>
    <col min="12036" max="12036" width="22.5703125" style="57" customWidth="1"/>
    <col min="12037" max="12037" width="18.140625" style="57" customWidth="1"/>
    <col min="12038" max="12038" width="16.7109375" style="57" customWidth="1"/>
    <col min="12039" max="12039" width="11.7109375" style="57" customWidth="1"/>
    <col min="12040" max="12040" width="17.140625" style="57" customWidth="1"/>
    <col min="12041" max="12041" width="22.28515625" style="57" customWidth="1"/>
    <col min="12042" max="12045" width="9.140625" style="57"/>
    <col min="12046" max="12046" width="8.28515625" style="57" customWidth="1"/>
    <col min="12047" max="12288" width="9.140625" style="57"/>
    <col min="12289" max="12289" width="18.5703125" style="57" customWidth="1"/>
    <col min="12290" max="12291" width="16.85546875" style="57" customWidth="1"/>
    <col min="12292" max="12292" width="22.5703125" style="57" customWidth="1"/>
    <col min="12293" max="12293" width="18.140625" style="57" customWidth="1"/>
    <col min="12294" max="12294" width="16.7109375" style="57" customWidth="1"/>
    <col min="12295" max="12295" width="11.7109375" style="57" customWidth="1"/>
    <col min="12296" max="12296" width="17.140625" style="57" customWidth="1"/>
    <col min="12297" max="12297" width="22.28515625" style="57" customWidth="1"/>
    <col min="12298" max="12301" width="9.140625" style="57"/>
    <col min="12302" max="12302" width="8.28515625" style="57" customWidth="1"/>
    <col min="12303" max="12544" width="9.140625" style="57"/>
    <col min="12545" max="12545" width="18.5703125" style="57" customWidth="1"/>
    <col min="12546" max="12547" width="16.85546875" style="57" customWidth="1"/>
    <col min="12548" max="12548" width="22.5703125" style="57" customWidth="1"/>
    <col min="12549" max="12549" width="18.140625" style="57" customWidth="1"/>
    <col min="12550" max="12550" width="16.7109375" style="57" customWidth="1"/>
    <col min="12551" max="12551" width="11.7109375" style="57" customWidth="1"/>
    <col min="12552" max="12552" width="17.140625" style="57" customWidth="1"/>
    <col min="12553" max="12553" width="22.28515625" style="57" customWidth="1"/>
    <col min="12554" max="12557" width="9.140625" style="57"/>
    <col min="12558" max="12558" width="8.28515625" style="57" customWidth="1"/>
    <col min="12559" max="12800" width="9.140625" style="57"/>
    <col min="12801" max="12801" width="18.5703125" style="57" customWidth="1"/>
    <col min="12802" max="12803" width="16.85546875" style="57" customWidth="1"/>
    <col min="12804" max="12804" width="22.5703125" style="57" customWidth="1"/>
    <col min="12805" max="12805" width="18.140625" style="57" customWidth="1"/>
    <col min="12806" max="12806" width="16.7109375" style="57" customWidth="1"/>
    <col min="12807" max="12807" width="11.7109375" style="57" customWidth="1"/>
    <col min="12808" max="12808" width="17.140625" style="57" customWidth="1"/>
    <col min="12809" max="12809" width="22.28515625" style="57" customWidth="1"/>
    <col min="12810" max="12813" width="9.140625" style="57"/>
    <col min="12814" max="12814" width="8.28515625" style="57" customWidth="1"/>
    <col min="12815" max="13056" width="9.140625" style="57"/>
    <col min="13057" max="13057" width="18.5703125" style="57" customWidth="1"/>
    <col min="13058" max="13059" width="16.85546875" style="57" customWidth="1"/>
    <col min="13060" max="13060" width="22.5703125" style="57" customWidth="1"/>
    <col min="13061" max="13061" width="18.140625" style="57" customWidth="1"/>
    <col min="13062" max="13062" width="16.7109375" style="57" customWidth="1"/>
    <col min="13063" max="13063" width="11.7109375" style="57" customWidth="1"/>
    <col min="13064" max="13064" width="17.140625" style="57" customWidth="1"/>
    <col min="13065" max="13065" width="22.28515625" style="57" customWidth="1"/>
    <col min="13066" max="13069" width="9.140625" style="57"/>
    <col min="13070" max="13070" width="8.28515625" style="57" customWidth="1"/>
    <col min="13071" max="13312" width="9.140625" style="57"/>
    <col min="13313" max="13313" width="18.5703125" style="57" customWidth="1"/>
    <col min="13314" max="13315" width="16.85546875" style="57" customWidth="1"/>
    <col min="13316" max="13316" width="22.5703125" style="57" customWidth="1"/>
    <col min="13317" max="13317" width="18.140625" style="57" customWidth="1"/>
    <col min="13318" max="13318" width="16.7109375" style="57" customWidth="1"/>
    <col min="13319" max="13319" width="11.7109375" style="57" customWidth="1"/>
    <col min="13320" max="13320" width="17.140625" style="57" customWidth="1"/>
    <col min="13321" max="13321" width="22.28515625" style="57" customWidth="1"/>
    <col min="13322" max="13325" width="9.140625" style="57"/>
    <col min="13326" max="13326" width="8.28515625" style="57" customWidth="1"/>
    <col min="13327" max="13568" width="9.140625" style="57"/>
    <col min="13569" max="13569" width="18.5703125" style="57" customWidth="1"/>
    <col min="13570" max="13571" width="16.85546875" style="57" customWidth="1"/>
    <col min="13572" max="13572" width="22.5703125" style="57" customWidth="1"/>
    <col min="13573" max="13573" width="18.140625" style="57" customWidth="1"/>
    <col min="13574" max="13574" width="16.7109375" style="57" customWidth="1"/>
    <col min="13575" max="13575" width="11.7109375" style="57" customWidth="1"/>
    <col min="13576" max="13576" width="17.140625" style="57" customWidth="1"/>
    <col min="13577" max="13577" width="22.28515625" style="57" customWidth="1"/>
    <col min="13578" max="13581" width="9.140625" style="57"/>
    <col min="13582" max="13582" width="8.28515625" style="57" customWidth="1"/>
    <col min="13583" max="13824" width="9.140625" style="57"/>
    <col min="13825" max="13825" width="18.5703125" style="57" customWidth="1"/>
    <col min="13826" max="13827" width="16.85546875" style="57" customWidth="1"/>
    <col min="13828" max="13828" width="22.5703125" style="57" customWidth="1"/>
    <col min="13829" max="13829" width="18.140625" style="57" customWidth="1"/>
    <col min="13830" max="13830" width="16.7109375" style="57" customWidth="1"/>
    <col min="13831" max="13831" width="11.7109375" style="57" customWidth="1"/>
    <col min="13832" max="13832" width="17.140625" style="57" customWidth="1"/>
    <col min="13833" max="13833" width="22.28515625" style="57" customWidth="1"/>
    <col min="13834" max="13837" width="9.140625" style="57"/>
    <col min="13838" max="13838" width="8.28515625" style="57" customWidth="1"/>
    <col min="13839" max="14080" width="9.140625" style="57"/>
    <col min="14081" max="14081" width="18.5703125" style="57" customWidth="1"/>
    <col min="14082" max="14083" width="16.85546875" style="57" customWidth="1"/>
    <col min="14084" max="14084" width="22.5703125" style="57" customWidth="1"/>
    <col min="14085" max="14085" width="18.140625" style="57" customWidth="1"/>
    <col min="14086" max="14086" width="16.7109375" style="57" customWidth="1"/>
    <col min="14087" max="14087" width="11.7109375" style="57" customWidth="1"/>
    <col min="14088" max="14088" width="17.140625" style="57" customWidth="1"/>
    <col min="14089" max="14089" width="22.28515625" style="57" customWidth="1"/>
    <col min="14090" max="14093" width="9.140625" style="57"/>
    <col min="14094" max="14094" width="8.28515625" style="57" customWidth="1"/>
    <col min="14095" max="14336" width="9.140625" style="57"/>
    <col min="14337" max="14337" width="18.5703125" style="57" customWidth="1"/>
    <col min="14338" max="14339" width="16.85546875" style="57" customWidth="1"/>
    <col min="14340" max="14340" width="22.5703125" style="57" customWidth="1"/>
    <col min="14341" max="14341" width="18.140625" style="57" customWidth="1"/>
    <col min="14342" max="14342" width="16.7109375" style="57" customWidth="1"/>
    <col min="14343" max="14343" width="11.7109375" style="57" customWidth="1"/>
    <col min="14344" max="14344" width="17.140625" style="57" customWidth="1"/>
    <col min="14345" max="14345" width="22.28515625" style="57" customWidth="1"/>
    <col min="14346" max="14349" width="9.140625" style="57"/>
    <col min="14350" max="14350" width="8.28515625" style="57" customWidth="1"/>
    <col min="14351" max="14592" width="9.140625" style="57"/>
    <col min="14593" max="14593" width="18.5703125" style="57" customWidth="1"/>
    <col min="14594" max="14595" width="16.85546875" style="57" customWidth="1"/>
    <col min="14596" max="14596" width="22.5703125" style="57" customWidth="1"/>
    <col min="14597" max="14597" width="18.140625" style="57" customWidth="1"/>
    <col min="14598" max="14598" width="16.7109375" style="57" customWidth="1"/>
    <col min="14599" max="14599" width="11.7109375" style="57" customWidth="1"/>
    <col min="14600" max="14600" width="17.140625" style="57" customWidth="1"/>
    <col min="14601" max="14601" width="22.28515625" style="57" customWidth="1"/>
    <col min="14602" max="14605" width="9.140625" style="57"/>
    <col min="14606" max="14606" width="8.28515625" style="57" customWidth="1"/>
    <col min="14607" max="14848" width="9.140625" style="57"/>
    <col min="14849" max="14849" width="18.5703125" style="57" customWidth="1"/>
    <col min="14850" max="14851" width="16.85546875" style="57" customWidth="1"/>
    <col min="14852" max="14852" width="22.5703125" style="57" customWidth="1"/>
    <col min="14853" max="14853" width="18.140625" style="57" customWidth="1"/>
    <col min="14854" max="14854" width="16.7109375" style="57" customWidth="1"/>
    <col min="14855" max="14855" width="11.7109375" style="57" customWidth="1"/>
    <col min="14856" max="14856" width="17.140625" style="57" customWidth="1"/>
    <col min="14857" max="14857" width="22.28515625" style="57" customWidth="1"/>
    <col min="14858" max="14861" width="9.140625" style="57"/>
    <col min="14862" max="14862" width="8.28515625" style="57" customWidth="1"/>
    <col min="14863" max="15104" width="9.140625" style="57"/>
    <col min="15105" max="15105" width="18.5703125" style="57" customWidth="1"/>
    <col min="15106" max="15107" width="16.85546875" style="57" customWidth="1"/>
    <col min="15108" max="15108" width="22.5703125" style="57" customWidth="1"/>
    <col min="15109" max="15109" width="18.140625" style="57" customWidth="1"/>
    <col min="15110" max="15110" width="16.7109375" style="57" customWidth="1"/>
    <col min="15111" max="15111" width="11.7109375" style="57" customWidth="1"/>
    <col min="15112" max="15112" width="17.140625" style="57" customWidth="1"/>
    <col min="15113" max="15113" width="22.28515625" style="57" customWidth="1"/>
    <col min="15114" max="15117" width="9.140625" style="57"/>
    <col min="15118" max="15118" width="8.28515625" style="57" customWidth="1"/>
    <col min="15119" max="15360" width="9.140625" style="57"/>
    <col min="15361" max="15361" width="18.5703125" style="57" customWidth="1"/>
    <col min="15362" max="15363" width="16.85546875" style="57" customWidth="1"/>
    <col min="15364" max="15364" width="22.5703125" style="57" customWidth="1"/>
    <col min="15365" max="15365" width="18.140625" style="57" customWidth="1"/>
    <col min="15366" max="15366" width="16.7109375" style="57" customWidth="1"/>
    <col min="15367" max="15367" width="11.7109375" style="57" customWidth="1"/>
    <col min="15368" max="15368" width="17.140625" style="57" customWidth="1"/>
    <col min="15369" max="15369" width="22.28515625" style="57" customWidth="1"/>
    <col min="15370" max="15373" width="9.140625" style="57"/>
    <col min="15374" max="15374" width="8.28515625" style="57" customWidth="1"/>
    <col min="15375" max="15616" width="9.140625" style="57"/>
    <col min="15617" max="15617" width="18.5703125" style="57" customWidth="1"/>
    <col min="15618" max="15619" width="16.85546875" style="57" customWidth="1"/>
    <col min="15620" max="15620" width="22.5703125" style="57" customWidth="1"/>
    <col min="15621" max="15621" width="18.140625" style="57" customWidth="1"/>
    <col min="15622" max="15622" width="16.7109375" style="57" customWidth="1"/>
    <col min="15623" max="15623" width="11.7109375" style="57" customWidth="1"/>
    <col min="15624" max="15624" width="17.140625" style="57" customWidth="1"/>
    <col min="15625" max="15625" width="22.28515625" style="57" customWidth="1"/>
    <col min="15626" max="15629" width="9.140625" style="57"/>
    <col min="15630" max="15630" width="8.28515625" style="57" customWidth="1"/>
    <col min="15631" max="15872" width="9.140625" style="57"/>
    <col min="15873" max="15873" width="18.5703125" style="57" customWidth="1"/>
    <col min="15874" max="15875" width="16.85546875" style="57" customWidth="1"/>
    <col min="15876" max="15876" width="22.5703125" style="57" customWidth="1"/>
    <col min="15877" max="15877" width="18.140625" style="57" customWidth="1"/>
    <col min="15878" max="15878" width="16.7109375" style="57" customWidth="1"/>
    <col min="15879" max="15879" width="11.7109375" style="57" customWidth="1"/>
    <col min="15880" max="15880" width="17.140625" style="57" customWidth="1"/>
    <col min="15881" max="15881" width="22.28515625" style="57" customWidth="1"/>
    <col min="15882" max="15885" width="9.140625" style="57"/>
    <col min="15886" max="15886" width="8.28515625" style="57" customWidth="1"/>
    <col min="15887" max="16128" width="9.140625" style="57"/>
    <col min="16129" max="16129" width="18.5703125" style="57" customWidth="1"/>
    <col min="16130" max="16131" width="16.85546875" style="57" customWidth="1"/>
    <col min="16132" max="16132" width="22.5703125" style="57" customWidth="1"/>
    <col min="16133" max="16133" width="18.140625" style="57" customWidth="1"/>
    <col min="16134" max="16134" width="16.7109375" style="57" customWidth="1"/>
    <col min="16135" max="16135" width="11.7109375" style="57" customWidth="1"/>
    <col min="16136" max="16136" width="17.140625" style="57" customWidth="1"/>
    <col min="16137" max="16137" width="22.28515625" style="57" customWidth="1"/>
    <col min="16138" max="16141" width="9.140625" style="57"/>
    <col min="16142" max="16142" width="8.28515625" style="57" customWidth="1"/>
    <col min="16143" max="16384" width="9.140625" style="57"/>
  </cols>
  <sheetData>
    <row r="4" spans="1:15" ht="119.25" customHeight="1" x14ac:dyDescent="0.25">
      <c r="A4" s="22"/>
      <c r="B4" s="22"/>
      <c r="C4" s="22"/>
      <c r="D4" s="22"/>
      <c r="E4" s="50"/>
      <c r="F4" s="22"/>
      <c r="G4" s="22"/>
      <c r="H4" s="22"/>
      <c r="I4" s="22"/>
      <c r="J4" s="22"/>
      <c r="K4" s="22"/>
      <c r="L4" s="468" t="s">
        <v>376</v>
      </c>
      <c r="M4" s="468"/>
      <c r="N4" s="468"/>
      <c r="O4" s="56"/>
    </row>
    <row r="5" spans="1:15" ht="15.75" x14ac:dyDescent="0.25">
      <c r="A5" s="469"/>
      <c r="B5" s="469"/>
      <c r="C5" s="469"/>
      <c r="D5" s="469"/>
      <c r="E5" s="469"/>
      <c r="F5" s="469"/>
      <c r="G5" s="22"/>
      <c r="H5" s="22"/>
      <c r="I5" s="22"/>
      <c r="J5" s="22"/>
      <c r="K5" s="22"/>
      <c r="L5" s="22"/>
      <c r="M5" s="22"/>
      <c r="N5" s="22"/>
    </row>
    <row r="6" spans="1:15" ht="96" customHeight="1" x14ac:dyDescent="0.25">
      <c r="A6" s="470" t="s">
        <v>184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</row>
    <row r="7" spans="1:15" ht="21" customHeight="1" x14ac:dyDescent="0.25">
      <c r="A7" s="471" t="s">
        <v>188</v>
      </c>
      <c r="B7" s="471"/>
      <c r="C7" s="471"/>
      <c r="D7" s="471"/>
      <c r="E7" s="471"/>
      <c r="F7" s="471"/>
      <c r="G7" s="471"/>
      <c r="H7" s="471"/>
      <c r="I7" s="471"/>
      <c r="J7" s="472"/>
      <c r="K7" s="472"/>
      <c r="L7" s="472"/>
      <c r="M7" s="472"/>
      <c r="N7" s="472"/>
    </row>
    <row r="8" spans="1:15" ht="36" customHeight="1" x14ac:dyDescent="0.25">
      <c r="A8" s="465" t="s">
        <v>185</v>
      </c>
      <c r="B8" s="465" t="s">
        <v>169</v>
      </c>
      <c r="C8" s="474" t="s">
        <v>170</v>
      </c>
      <c r="D8" s="475"/>
      <c r="E8" s="476"/>
      <c r="F8" s="467" t="s">
        <v>171</v>
      </c>
      <c r="G8" s="467" t="s">
        <v>172</v>
      </c>
      <c r="H8" s="467" t="s">
        <v>173</v>
      </c>
      <c r="I8" s="467" t="s">
        <v>186</v>
      </c>
      <c r="J8" s="477" t="s">
        <v>175</v>
      </c>
      <c r="K8" s="477"/>
      <c r="L8" s="477"/>
      <c r="M8" s="477"/>
      <c r="N8" s="477"/>
      <c r="O8" s="477"/>
    </row>
    <row r="9" spans="1:15" ht="15" customHeight="1" x14ac:dyDescent="0.25">
      <c r="A9" s="473"/>
      <c r="B9" s="473"/>
      <c r="C9" s="465" t="s">
        <v>176</v>
      </c>
      <c r="D9" s="465" t="s">
        <v>177</v>
      </c>
      <c r="E9" s="465" t="s">
        <v>178</v>
      </c>
      <c r="F9" s="467"/>
      <c r="G9" s="467"/>
      <c r="H9" s="467"/>
      <c r="I9" s="467"/>
      <c r="J9" s="467" t="s">
        <v>336</v>
      </c>
      <c r="K9" s="467" t="s">
        <v>337</v>
      </c>
      <c r="L9" s="467" t="s">
        <v>338</v>
      </c>
      <c r="M9" s="467" t="s">
        <v>339</v>
      </c>
      <c r="N9" s="467" t="s">
        <v>340</v>
      </c>
      <c r="O9" s="467" t="s">
        <v>341</v>
      </c>
    </row>
    <row r="10" spans="1:15" ht="141.75" customHeight="1" x14ac:dyDescent="0.25">
      <c r="A10" s="466"/>
      <c r="B10" s="466"/>
      <c r="C10" s="466"/>
      <c r="D10" s="466"/>
      <c r="E10" s="466"/>
      <c r="F10" s="467"/>
      <c r="G10" s="467"/>
      <c r="H10" s="467"/>
      <c r="I10" s="467"/>
      <c r="J10" s="467"/>
      <c r="K10" s="467"/>
      <c r="L10" s="467"/>
      <c r="M10" s="467"/>
      <c r="N10" s="467"/>
      <c r="O10" s="467"/>
    </row>
    <row r="11" spans="1:15" ht="15.75" x14ac:dyDescent="0.25">
      <c r="A11" s="49">
        <v>1</v>
      </c>
      <c r="B11" s="49">
        <v>2</v>
      </c>
      <c r="C11" s="58">
        <v>3</v>
      </c>
      <c r="D11" s="58">
        <v>4</v>
      </c>
      <c r="E11" s="58">
        <v>5</v>
      </c>
      <c r="F11" s="48">
        <v>6</v>
      </c>
      <c r="G11" s="48">
        <v>7</v>
      </c>
      <c r="H11" s="48">
        <v>8</v>
      </c>
      <c r="I11" s="48">
        <v>9</v>
      </c>
      <c r="J11" s="233">
        <v>10</v>
      </c>
      <c r="K11" s="233">
        <v>11</v>
      </c>
      <c r="L11" s="233">
        <v>12</v>
      </c>
      <c r="M11" s="233">
        <v>13</v>
      </c>
      <c r="N11" s="233">
        <v>14</v>
      </c>
      <c r="O11" s="233">
        <v>15</v>
      </c>
    </row>
    <row r="12" spans="1:15" ht="15.75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250"/>
    </row>
    <row r="13" spans="1:15" ht="15.75" x14ac:dyDescent="0.25">
      <c r="A13" s="464" t="s">
        <v>187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</row>
  </sheetData>
  <mergeCells count="22">
    <mergeCell ref="L4:N4"/>
    <mergeCell ref="A5:F5"/>
    <mergeCell ref="A6:N6"/>
    <mergeCell ref="A7:N7"/>
    <mergeCell ref="A8:A10"/>
    <mergeCell ref="B8:B10"/>
    <mergeCell ref="C8:E8"/>
    <mergeCell ref="F8:F10"/>
    <mergeCell ref="G8:G10"/>
    <mergeCell ref="N9:N10"/>
    <mergeCell ref="J8:O8"/>
    <mergeCell ref="O9:O10"/>
    <mergeCell ref="H8:H10"/>
    <mergeCell ref="I8:I10"/>
    <mergeCell ref="C9:C10"/>
    <mergeCell ref="D9:D10"/>
    <mergeCell ref="A13:O13"/>
    <mergeCell ref="E9:E10"/>
    <mergeCell ref="J9:J10"/>
    <mergeCell ref="K9:K10"/>
    <mergeCell ref="L9:L10"/>
    <mergeCell ref="M9:M10"/>
  </mergeCells>
  <pageMargins left="0.11811023622047245" right="0.11811023622047245" top="0" bottom="0.19685039370078741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opLeftCell="A7" workbookViewId="0">
      <selection activeCell="A5" sqref="A5:N5"/>
    </sheetView>
  </sheetViews>
  <sheetFormatPr defaultRowHeight="15" x14ac:dyDescent="0.25"/>
  <cols>
    <col min="1" max="1" width="17.5703125" style="57" customWidth="1"/>
    <col min="2" max="2" width="12.7109375" style="57" customWidth="1"/>
    <col min="3" max="3" width="13.7109375" style="57" customWidth="1"/>
    <col min="4" max="4" width="20.42578125" style="57" customWidth="1"/>
    <col min="5" max="5" width="14.42578125" style="57" customWidth="1"/>
    <col min="6" max="6" width="15.7109375" style="57" customWidth="1"/>
    <col min="7" max="7" width="11.85546875" style="57" customWidth="1"/>
    <col min="8" max="8" width="18.28515625" style="57" customWidth="1"/>
    <col min="9" max="9" width="16.28515625" style="57" customWidth="1"/>
    <col min="10" max="10" width="10.5703125" style="57" customWidth="1"/>
    <col min="11" max="11" width="13.5703125" style="57" customWidth="1"/>
    <col min="12" max="12" width="12.5703125" style="57" customWidth="1"/>
    <col min="13" max="13" width="12.85546875" style="57" customWidth="1"/>
    <col min="14" max="256" width="9.140625" style="57"/>
    <col min="257" max="257" width="17.5703125" style="57" customWidth="1"/>
    <col min="258" max="258" width="12.7109375" style="57" customWidth="1"/>
    <col min="259" max="259" width="13.7109375" style="57" customWidth="1"/>
    <col min="260" max="260" width="20.42578125" style="57" customWidth="1"/>
    <col min="261" max="261" width="14.42578125" style="57" customWidth="1"/>
    <col min="262" max="262" width="15.7109375" style="57" customWidth="1"/>
    <col min="263" max="263" width="11.85546875" style="57" customWidth="1"/>
    <col min="264" max="264" width="18.28515625" style="57" customWidth="1"/>
    <col min="265" max="265" width="16.28515625" style="57" customWidth="1"/>
    <col min="266" max="266" width="10.5703125" style="57" customWidth="1"/>
    <col min="267" max="267" width="13.5703125" style="57" customWidth="1"/>
    <col min="268" max="268" width="12.5703125" style="57" customWidth="1"/>
    <col min="269" max="269" width="12.85546875" style="57" customWidth="1"/>
    <col min="270" max="512" width="9.140625" style="57"/>
    <col min="513" max="513" width="17.5703125" style="57" customWidth="1"/>
    <col min="514" max="514" width="12.7109375" style="57" customWidth="1"/>
    <col min="515" max="515" width="13.7109375" style="57" customWidth="1"/>
    <col min="516" max="516" width="20.42578125" style="57" customWidth="1"/>
    <col min="517" max="517" width="14.42578125" style="57" customWidth="1"/>
    <col min="518" max="518" width="15.7109375" style="57" customWidth="1"/>
    <col min="519" max="519" width="11.85546875" style="57" customWidth="1"/>
    <col min="520" max="520" width="18.28515625" style="57" customWidth="1"/>
    <col min="521" max="521" width="16.28515625" style="57" customWidth="1"/>
    <col min="522" max="522" width="10.5703125" style="57" customWidth="1"/>
    <col min="523" max="523" width="13.5703125" style="57" customWidth="1"/>
    <col min="524" max="524" width="12.5703125" style="57" customWidth="1"/>
    <col min="525" max="525" width="12.85546875" style="57" customWidth="1"/>
    <col min="526" max="768" width="9.140625" style="57"/>
    <col min="769" max="769" width="17.5703125" style="57" customWidth="1"/>
    <col min="770" max="770" width="12.7109375" style="57" customWidth="1"/>
    <col min="771" max="771" width="13.7109375" style="57" customWidth="1"/>
    <col min="772" max="772" width="20.42578125" style="57" customWidth="1"/>
    <col min="773" max="773" width="14.42578125" style="57" customWidth="1"/>
    <col min="774" max="774" width="15.7109375" style="57" customWidth="1"/>
    <col min="775" max="775" width="11.85546875" style="57" customWidth="1"/>
    <col min="776" max="776" width="18.28515625" style="57" customWidth="1"/>
    <col min="777" max="777" width="16.28515625" style="57" customWidth="1"/>
    <col min="778" max="778" width="10.5703125" style="57" customWidth="1"/>
    <col min="779" max="779" width="13.5703125" style="57" customWidth="1"/>
    <col min="780" max="780" width="12.5703125" style="57" customWidth="1"/>
    <col min="781" max="781" width="12.85546875" style="57" customWidth="1"/>
    <col min="782" max="1024" width="9.140625" style="57"/>
    <col min="1025" max="1025" width="17.5703125" style="57" customWidth="1"/>
    <col min="1026" max="1026" width="12.7109375" style="57" customWidth="1"/>
    <col min="1027" max="1027" width="13.7109375" style="57" customWidth="1"/>
    <col min="1028" max="1028" width="20.42578125" style="57" customWidth="1"/>
    <col min="1029" max="1029" width="14.42578125" style="57" customWidth="1"/>
    <col min="1030" max="1030" width="15.7109375" style="57" customWidth="1"/>
    <col min="1031" max="1031" width="11.85546875" style="57" customWidth="1"/>
    <col min="1032" max="1032" width="18.28515625" style="57" customWidth="1"/>
    <col min="1033" max="1033" width="16.28515625" style="57" customWidth="1"/>
    <col min="1034" max="1034" width="10.5703125" style="57" customWidth="1"/>
    <col min="1035" max="1035" width="13.5703125" style="57" customWidth="1"/>
    <col min="1036" max="1036" width="12.5703125" style="57" customWidth="1"/>
    <col min="1037" max="1037" width="12.85546875" style="57" customWidth="1"/>
    <col min="1038" max="1280" width="9.140625" style="57"/>
    <col min="1281" max="1281" width="17.5703125" style="57" customWidth="1"/>
    <col min="1282" max="1282" width="12.7109375" style="57" customWidth="1"/>
    <col min="1283" max="1283" width="13.7109375" style="57" customWidth="1"/>
    <col min="1284" max="1284" width="20.42578125" style="57" customWidth="1"/>
    <col min="1285" max="1285" width="14.42578125" style="57" customWidth="1"/>
    <col min="1286" max="1286" width="15.7109375" style="57" customWidth="1"/>
    <col min="1287" max="1287" width="11.85546875" style="57" customWidth="1"/>
    <col min="1288" max="1288" width="18.28515625" style="57" customWidth="1"/>
    <col min="1289" max="1289" width="16.28515625" style="57" customWidth="1"/>
    <col min="1290" max="1290" width="10.5703125" style="57" customWidth="1"/>
    <col min="1291" max="1291" width="13.5703125" style="57" customWidth="1"/>
    <col min="1292" max="1292" width="12.5703125" style="57" customWidth="1"/>
    <col min="1293" max="1293" width="12.85546875" style="57" customWidth="1"/>
    <col min="1294" max="1536" width="9.140625" style="57"/>
    <col min="1537" max="1537" width="17.5703125" style="57" customWidth="1"/>
    <col min="1538" max="1538" width="12.7109375" style="57" customWidth="1"/>
    <col min="1539" max="1539" width="13.7109375" style="57" customWidth="1"/>
    <col min="1540" max="1540" width="20.42578125" style="57" customWidth="1"/>
    <col min="1541" max="1541" width="14.42578125" style="57" customWidth="1"/>
    <col min="1542" max="1542" width="15.7109375" style="57" customWidth="1"/>
    <col min="1543" max="1543" width="11.85546875" style="57" customWidth="1"/>
    <col min="1544" max="1544" width="18.28515625" style="57" customWidth="1"/>
    <col min="1545" max="1545" width="16.28515625" style="57" customWidth="1"/>
    <col min="1546" max="1546" width="10.5703125" style="57" customWidth="1"/>
    <col min="1547" max="1547" width="13.5703125" style="57" customWidth="1"/>
    <col min="1548" max="1548" width="12.5703125" style="57" customWidth="1"/>
    <col min="1549" max="1549" width="12.85546875" style="57" customWidth="1"/>
    <col min="1550" max="1792" width="9.140625" style="57"/>
    <col min="1793" max="1793" width="17.5703125" style="57" customWidth="1"/>
    <col min="1794" max="1794" width="12.7109375" style="57" customWidth="1"/>
    <col min="1795" max="1795" width="13.7109375" style="57" customWidth="1"/>
    <col min="1796" max="1796" width="20.42578125" style="57" customWidth="1"/>
    <col min="1797" max="1797" width="14.42578125" style="57" customWidth="1"/>
    <col min="1798" max="1798" width="15.7109375" style="57" customWidth="1"/>
    <col min="1799" max="1799" width="11.85546875" style="57" customWidth="1"/>
    <col min="1800" max="1800" width="18.28515625" style="57" customWidth="1"/>
    <col min="1801" max="1801" width="16.28515625" style="57" customWidth="1"/>
    <col min="1802" max="1802" width="10.5703125" style="57" customWidth="1"/>
    <col min="1803" max="1803" width="13.5703125" style="57" customWidth="1"/>
    <col min="1804" max="1804" width="12.5703125" style="57" customWidth="1"/>
    <col min="1805" max="1805" width="12.85546875" style="57" customWidth="1"/>
    <col min="1806" max="2048" width="9.140625" style="57"/>
    <col min="2049" max="2049" width="17.5703125" style="57" customWidth="1"/>
    <col min="2050" max="2050" width="12.7109375" style="57" customWidth="1"/>
    <col min="2051" max="2051" width="13.7109375" style="57" customWidth="1"/>
    <col min="2052" max="2052" width="20.42578125" style="57" customWidth="1"/>
    <col min="2053" max="2053" width="14.42578125" style="57" customWidth="1"/>
    <col min="2054" max="2054" width="15.7109375" style="57" customWidth="1"/>
    <col min="2055" max="2055" width="11.85546875" style="57" customWidth="1"/>
    <col min="2056" max="2056" width="18.28515625" style="57" customWidth="1"/>
    <col min="2057" max="2057" width="16.28515625" style="57" customWidth="1"/>
    <col min="2058" max="2058" width="10.5703125" style="57" customWidth="1"/>
    <col min="2059" max="2059" width="13.5703125" style="57" customWidth="1"/>
    <col min="2060" max="2060" width="12.5703125" style="57" customWidth="1"/>
    <col min="2061" max="2061" width="12.85546875" style="57" customWidth="1"/>
    <col min="2062" max="2304" width="9.140625" style="57"/>
    <col min="2305" max="2305" width="17.5703125" style="57" customWidth="1"/>
    <col min="2306" max="2306" width="12.7109375" style="57" customWidth="1"/>
    <col min="2307" max="2307" width="13.7109375" style="57" customWidth="1"/>
    <col min="2308" max="2308" width="20.42578125" style="57" customWidth="1"/>
    <col min="2309" max="2309" width="14.42578125" style="57" customWidth="1"/>
    <col min="2310" max="2310" width="15.7109375" style="57" customWidth="1"/>
    <col min="2311" max="2311" width="11.85546875" style="57" customWidth="1"/>
    <col min="2312" max="2312" width="18.28515625" style="57" customWidth="1"/>
    <col min="2313" max="2313" width="16.28515625" style="57" customWidth="1"/>
    <col min="2314" max="2314" width="10.5703125" style="57" customWidth="1"/>
    <col min="2315" max="2315" width="13.5703125" style="57" customWidth="1"/>
    <col min="2316" max="2316" width="12.5703125" style="57" customWidth="1"/>
    <col min="2317" max="2317" width="12.85546875" style="57" customWidth="1"/>
    <col min="2318" max="2560" width="9.140625" style="57"/>
    <col min="2561" max="2561" width="17.5703125" style="57" customWidth="1"/>
    <col min="2562" max="2562" width="12.7109375" style="57" customWidth="1"/>
    <col min="2563" max="2563" width="13.7109375" style="57" customWidth="1"/>
    <col min="2564" max="2564" width="20.42578125" style="57" customWidth="1"/>
    <col min="2565" max="2565" width="14.42578125" style="57" customWidth="1"/>
    <col min="2566" max="2566" width="15.7109375" style="57" customWidth="1"/>
    <col min="2567" max="2567" width="11.85546875" style="57" customWidth="1"/>
    <col min="2568" max="2568" width="18.28515625" style="57" customWidth="1"/>
    <col min="2569" max="2569" width="16.28515625" style="57" customWidth="1"/>
    <col min="2570" max="2570" width="10.5703125" style="57" customWidth="1"/>
    <col min="2571" max="2571" width="13.5703125" style="57" customWidth="1"/>
    <col min="2572" max="2572" width="12.5703125" style="57" customWidth="1"/>
    <col min="2573" max="2573" width="12.85546875" style="57" customWidth="1"/>
    <col min="2574" max="2816" width="9.140625" style="57"/>
    <col min="2817" max="2817" width="17.5703125" style="57" customWidth="1"/>
    <col min="2818" max="2818" width="12.7109375" style="57" customWidth="1"/>
    <col min="2819" max="2819" width="13.7109375" style="57" customWidth="1"/>
    <col min="2820" max="2820" width="20.42578125" style="57" customWidth="1"/>
    <col min="2821" max="2821" width="14.42578125" style="57" customWidth="1"/>
    <col min="2822" max="2822" width="15.7109375" style="57" customWidth="1"/>
    <col min="2823" max="2823" width="11.85546875" style="57" customWidth="1"/>
    <col min="2824" max="2824" width="18.28515625" style="57" customWidth="1"/>
    <col min="2825" max="2825" width="16.28515625" style="57" customWidth="1"/>
    <col min="2826" max="2826" width="10.5703125" style="57" customWidth="1"/>
    <col min="2827" max="2827" width="13.5703125" style="57" customWidth="1"/>
    <col min="2828" max="2828" width="12.5703125" style="57" customWidth="1"/>
    <col min="2829" max="2829" width="12.85546875" style="57" customWidth="1"/>
    <col min="2830" max="3072" width="9.140625" style="57"/>
    <col min="3073" max="3073" width="17.5703125" style="57" customWidth="1"/>
    <col min="3074" max="3074" width="12.7109375" style="57" customWidth="1"/>
    <col min="3075" max="3075" width="13.7109375" style="57" customWidth="1"/>
    <col min="3076" max="3076" width="20.42578125" style="57" customWidth="1"/>
    <col min="3077" max="3077" width="14.42578125" style="57" customWidth="1"/>
    <col min="3078" max="3078" width="15.7109375" style="57" customWidth="1"/>
    <col min="3079" max="3079" width="11.85546875" style="57" customWidth="1"/>
    <col min="3080" max="3080" width="18.28515625" style="57" customWidth="1"/>
    <col min="3081" max="3081" width="16.28515625" style="57" customWidth="1"/>
    <col min="3082" max="3082" width="10.5703125" style="57" customWidth="1"/>
    <col min="3083" max="3083" width="13.5703125" style="57" customWidth="1"/>
    <col min="3084" max="3084" width="12.5703125" style="57" customWidth="1"/>
    <col min="3085" max="3085" width="12.85546875" style="57" customWidth="1"/>
    <col min="3086" max="3328" width="9.140625" style="57"/>
    <col min="3329" max="3329" width="17.5703125" style="57" customWidth="1"/>
    <col min="3330" max="3330" width="12.7109375" style="57" customWidth="1"/>
    <col min="3331" max="3331" width="13.7109375" style="57" customWidth="1"/>
    <col min="3332" max="3332" width="20.42578125" style="57" customWidth="1"/>
    <col min="3333" max="3333" width="14.42578125" style="57" customWidth="1"/>
    <col min="3334" max="3334" width="15.7109375" style="57" customWidth="1"/>
    <col min="3335" max="3335" width="11.85546875" style="57" customWidth="1"/>
    <col min="3336" max="3336" width="18.28515625" style="57" customWidth="1"/>
    <col min="3337" max="3337" width="16.28515625" style="57" customWidth="1"/>
    <col min="3338" max="3338" width="10.5703125" style="57" customWidth="1"/>
    <col min="3339" max="3339" width="13.5703125" style="57" customWidth="1"/>
    <col min="3340" max="3340" width="12.5703125" style="57" customWidth="1"/>
    <col min="3341" max="3341" width="12.85546875" style="57" customWidth="1"/>
    <col min="3342" max="3584" width="9.140625" style="57"/>
    <col min="3585" max="3585" width="17.5703125" style="57" customWidth="1"/>
    <col min="3586" max="3586" width="12.7109375" style="57" customWidth="1"/>
    <col min="3587" max="3587" width="13.7109375" style="57" customWidth="1"/>
    <col min="3588" max="3588" width="20.42578125" style="57" customWidth="1"/>
    <col min="3589" max="3589" width="14.42578125" style="57" customWidth="1"/>
    <col min="3590" max="3590" width="15.7109375" style="57" customWidth="1"/>
    <col min="3591" max="3591" width="11.85546875" style="57" customWidth="1"/>
    <col min="3592" max="3592" width="18.28515625" style="57" customWidth="1"/>
    <col min="3593" max="3593" width="16.28515625" style="57" customWidth="1"/>
    <col min="3594" max="3594" width="10.5703125" style="57" customWidth="1"/>
    <col min="3595" max="3595" width="13.5703125" style="57" customWidth="1"/>
    <col min="3596" max="3596" width="12.5703125" style="57" customWidth="1"/>
    <col min="3597" max="3597" width="12.85546875" style="57" customWidth="1"/>
    <col min="3598" max="3840" width="9.140625" style="57"/>
    <col min="3841" max="3841" width="17.5703125" style="57" customWidth="1"/>
    <col min="3842" max="3842" width="12.7109375" style="57" customWidth="1"/>
    <col min="3843" max="3843" width="13.7109375" style="57" customWidth="1"/>
    <col min="3844" max="3844" width="20.42578125" style="57" customWidth="1"/>
    <col min="3845" max="3845" width="14.42578125" style="57" customWidth="1"/>
    <col min="3846" max="3846" width="15.7109375" style="57" customWidth="1"/>
    <col min="3847" max="3847" width="11.85546875" style="57" customWidth="1"/>
    <col min="3848" max="3848" width="18.28515625" style="57" customWidth="1"/>
    <col min="3849" max="3849" width="16.28515625" style="57" customWidth="1"/>
    <col min="3850" max="3850" width="10.5703125" style="57" customWidth="1"/>
    <col min="3851" max="3851" width="13.5703125" style="57" customWidth="1"/>
    <col min="3852" max="3852" width="12.5703125" style="57" customWidth="1"/>
    <col min="3853" max="3853" width="12.85546875" style="57" customWidth="1"/>
    <col min="3854" max="4096" width="9.140625" style="57"/>
    <col min="4097" max="4097" width="17.5703125" style="57" customWidth="1"/>
    <col min="4098" max="4098" width="12.7109375" style="57" customWidth="1"/>
    <col min="4099" max="4099" width="13.7109375" style="57" customWidth="1"/>
    <col min="4100" max="4100" width="20.42578125" style="57" customWidth="1"/>
    <col min="4101" max="4101" width="14.42578125" style="57" customWidth="1"/>
    <col min="4102" max="4102" width="15.7109375" style="57" customWidth="1"/>
    <col min="4103" max="4103" width="11.85546875" style="57" customWidth="1"/>
    <col min="4104" max="4104" width="18.28515625" style="57" customWidth="1"/>
    <col min="4105" max="4105" width="16.28515625" style="57" customWidth="1"/>
    <col min="4106" max="4106" width="10.5703125" style="57" customWidth="1"/>
    <col min="4107" max="4107" width="13.5703125" style="57" customWidth="1"/>
    <col min="4108" max="4108" width="12.5703125" style="57" customWidth="1"/>
    <col min="4109" max="4109" width="12.85546875" style="57" customWidth="1"/>
    <col min="4110" max="4352" width="9.140625" style="57"/>
    <col min="4353" max="4353" width="17.5703125" style="57" customWidth="1"/>
    <col min="4354" max="4354" width="12.7109375" style="57" customWidth="1"/>
    <col min="4355" max="4355" width="13.7109375" style="57" customWidth="1"/>
    <col min="4356" max="4356" width="20.42578125" style="57" customWidth="1"/>
    <col min="4357" max="4357" width="14.42578125" style="57" customWidth="1"/>
    <col min="4358" max="4358" width="15.7109375" style="57" customWidth="1"/>
    <col min="4359" max="4359" width="11.85546875" style="57" customWidth="1"/>
    <col min="4360" max="4360" width="18.28515625" style="57" customWidth="1"/>
    <col min="4361" max="4361" width="16.28515625" style="57" customWidth="1"/>
    <col min="4362" max="4362" width="10.5703125" style="57" customWidth="1"/>
    <col min="4363" max="4363" width="13.5703125" style="57" customWidth="1"/>
    <col min="4364" max="4364" width="12.5703125" style="57" customWidth="1"/>
    <col min="4365" max="4365" width="12.85546875" style="57" customWidth="1"/>
    <col min="4366" max="4608" width="9.140625" style="57"/>
    <col min="4609" max="4609" width="17.5703125" style="57" customWidth="1"/>
    <col min="4610" max="4610" width="12.7109375" style="57" customWidth="1"/>
    <col min="4611" max="4611" width="13.7109375" style="57" customWidth="1"/>
    <col min="4612" max="4612" width="20.42578125" style="57" customWidth="1"/>
    <col min="4613" max="4613" width="14.42578125" style="57" customWidth="1"/>
    <col min="4614" max="4614" width="15.7109375" style="57" customWidth="1"/>
    <col min="4615" max="4615" width="11.85546875" style="57" customWidth="1"/>
    <col min="4616" max="4616" width="18.28515625" style="57" customWidth="1"/>
    <col min="4617" max="4617" width="16.28515625" style="57" customWidth="1"/>
    <col min="4618" max="4618" width="10.5703125" style="57" customWidth="1"/>
    <col min="4619" max="4619" width="13.5703125" style="57" customWidth="1"/>
    <col min="4620" max="4620" width="12.5703125" style="57" customWidth="1"/>
    <col min="4621" max="4621" width="12.85546875" style="57" customWidth="1"/>
    <col min="4622" max="4864" width="9.140625" style="57"/>
    <col min="4865" max="4865" width="17.5703125" style="57" customWidth="1"/>
    <col min="4866" max="4866" width="12.7109375" style="57" customWidth="1"/>
    <col min="4867" max="4867" width="13.7109375" style="57" customWidth="1"/>
    <col min="4868" max="4868" width="20.42578125" style="57" customWidth="1"/>
    <col min="4869" max="4869" width="14.42578125" style="57" customWidth="1"/>
    <col min="4870" max="4870" width="15.7109375" style="57" customWidth="1"/>
    <col min="4871" max="4871" width="11.85546875" style="57" customWidth="1"/>
    <col min="4872" max="4872" width="18.28515625" style="57" customWidth="1"/>
    <col min="4873" max="4873" width="16.28515625" style="57" customWidth="1"/>
    <col min="4874" max="4874" width="10.5703125" style="57" customWidth="1"/>
    <col min="4875" max="4875" width="13.5703125" style="57" customWidth="1"/>
    <col min="4876" max="4876" width="12.5703125" style="57" customWidth="1"/>
    <col min="4877" max="4877" width="12.85546875" style="57" customWidth="1"/>
    <col min="4878" max="5120" width="9.140625" style="57"/>
    <col min="5121" max="5121" width="17.5703125" style="57" customWidth="1"/>
    <col min="5122" max="5122" width="12.7109375" style="57" customWidth="1"/>
    <col min="5123" max="5123" width="13.7109375" style="57" customWidth="1"/>
    <col min="5124" max="5124" width="20.42578125" style="57" customWidth="1"/>
    <col min="5125" max="5125" width="14.42578125" style="57" customWidth="1"/>
    <col min="5126" max="5126" width="15.7109375" style="57" customWidth="1"/>
    <col min="5127" max="5127" width="11.85546875" style="57" customWidth="1"/>
    <col min="5128" max="5128" width="18.28515625" style="57" customWidth="1"/>
    <col min="5129" max="5129" width="16.28515625" style="57" customWidth="1"/>
    <col min="5130" max="5130" width="10.5703125" style="57" customWidth="1"/>
    <col min="5131" max="5131" width="13.5703125" style="57" customWidth="1"/>
    <col min="5132" max="5132" width="12.5703125" style="57" customWidth="1"/>
    <col min="5133" max="5133" width="12.85546875" style="57" customWidth="1"/>
    <col min="5134" max="5376" width="9.140625" style="57"/>
    <col min="5377" max="5377" width="17.5703125" style="57" customWidth="1"/>
    <col min="5378" max="5378" width="12.7109375" style="57" customWidth="1"/>
    <col min="5379" max="5379" width="13.7109375" style="57" customWidth="1"/>
    <col min="5380" max="5380" width="20.42578125" style="57" customWidth="1"/>
    <col min="5381" max="5381" width="14.42578125" style="57" customWidth="1"/>
    <col min="5382" max="5382" width="15.7109375" style="57" customWidth="1"/>
    <col min="5383" max="5383" width="11.85546875" style="57" customWidth="1"/>
    <col min="5384" max="5384" width="18.28515625" style="57" customWidth="1"/>
    <col min="5385" max="5385" width="16.28515625" style="57" customWidth="1"/>
    <col min="5386" max="5386" width="10.5703125" style="57" customWidth="1"/>
    <col min="5387" max="5387" width="13.5703125" style="57" customWidth="1"/>
    <col min="5388" max="5388" width="12.5703125" style="57" customWidth="1"/>
    <col min="5389" max="5389" width="12.85546875" style="57" customWidth="1"/>
    <col min="5390" max="5632" width="9.140625" style="57"/>
    <col min="5633" max="5633" width="17.5703125" style="57" customWidth="1"/>
    <col min="5634" max="5634" width="12.7109375" style="57" customWidth="1"/>
    <col min="5635" max="5635" width="13.7109375" style="57" customWidth="1"/>
    <col min="5636" max="5636" width="20.42578125" style="57" customWidth="1"/>
    <col min="5637" max="5637" width="14.42578125" style="57" customWidth="1"/>
    <col min="5638" max="5638" width="15.7109375" style="57" customWidth="1"/>
    <col min="5639" max="5639" width="11.85546875" style="57" customWidth="1"/>
    <col min="5640" max="5640" width="18.28515625" style="57" customWidth="1"/>
    <col min="5641" max="5641" width="16.28515625" style="57" customWidth="1"/>
    <col min="5642" max="5642" width="10.5703125" style="57" customWidth="1"/>
    <col min="5643" max="5643" width="13.5703125" style="57" customWidth="1"/>
    <col min="5644" max="5644" width="12.5703125" style="57" customWidth="1"/>
    <col min="5645" max="5645" width="12.85546875" style="57" customWidth="1"/>
    <col min="5646" max="5888" width="9.140625" style="57"/>
    <col min="5889" max="5889" width="17.5703125" style="57" customWidth="1"/>
    <col min="5890" max="5890" width="12.7109375" style="57" customWidth="1"/>
    <col min="5891" max="5891" width="13.7109375" style="57" customWidth="1"/>
    <col min="5892" max="5892" width="20.42578125" style="57" customWidth="1"/>
    <col min="5893" max="5893" width="14.42578125" style="57" customWidth="1"/>
    <col min="5894" max="5894" width="15.7109375" style="57" customWidth="1"/>
    <col min="5895" max="5895" width="11.85546875" style="57" customWidth="1"/>
    <col min="5896" max="5896" width="18.28515625" style="57" customWidth="1"/>
    <col min="5897" max="5897" width="16.28515625" style="57" customWidth="1"/>
    <col min="5898" max="5898" width="10.5703125" style="57" customWidth="1"/>
    <col min="5899" max="5899" width="13.5703125" style="57" customWidth="1"/>
    <col min="5900" max="5900" width="12.5703125" style="57" customWidth="1"/>
    <col min="5901" max="5901" width="12.85546875" style="57" customWidth="1"/>
    <col min="5902" max="6144" width="9.140625" style="57"/>
    <col min="6145" max="6145" width="17.5703125" style="57" customWidth="1"/>
    <col min="6146" max="6146" width="12.7109375" style="57" customWidth="1"/>
    <col min="6147" max="6147" width="13.7109375" style="57" customWidth="1"/>
    <col min="6148" max="6148" width="20.42578125" style="57" customWidth="1"/>
    <col min="6149" max="6149" width="14.42578125" style="57" customWidth="1"/>
    <col min="6150" max="6150" width="15.7109375" style="57" customWidth="1"/>
    <col min="6151" max="6151" width="11.85546875" style="57" customWidth="1"/>
    <col min="6152" max="6152" width="18.28515625" style="57" customWidth="1"/>
    <col min="6153" max="6153" width="16.28515625" style="57" customWidth="1"/>
    <col min="6154" max="6154" width="10.5703125" style="57" customWidth="1"/>
    <col min="6155" max="6155" width="13.5703125" style="57" customWidth="1"/>
    <col min="6156" max="6156" width="12.5703125" style="57" customWidth="1"/>
    <col min="6157" max="6157" width="12.85546875" style="57" customWidth="1"/>
    <col min="6158" max="6400" width="9.140625" style="57"/>
    <col min="6401" max="6401" width="17.5703125" style="57" customWidth="1"/>
    <col min="6402" max="6402" width="12.7109375" style="57" customWidth="1"/>
    <col min="6403" max="6403" width="13.7109375" style="57" customWidth="1"/>
    <col min="6404" max="6404" width="20.42578125" style="57" customWidth="1"/>
    <col min="6405" max="6405" width="14.42578125" style="57" customWidth="1"/>
    <col min="6406" max="6406" width="15.7109375" style="57" customWidth="1"/>
    <col min="6407" max="6407" width="11.85546875" style="57" customWidth="1"/>
    <col min="6408" max="6408" width="18.28515625" style="57" customWidth="1"/>
    <col min="6409" max="6409" width="16.28515625" style="57" customWidth="1"/>
    <col min="6410" max="6410" width="10.5703125" style="57" customWidth="1"/>
    <col min="6411" max="6411" width="13.5703125" style="57" customWidth="1"/>
    <col min="6412" max="6412" width="12.5703125" style="57" customWidth="1"/>
    <col min="6413" max="6413" width="12.85546875" style="57" customWidth="1"/>
    <col min="6414" max="6656" width="9.140625" style="57"/>
    <col min="6657" max="6657" width="17.5703125" style="57" customWidth="1"/>
    <col min="6658" max="6658" width="12.7109375" style="57" customWidth="1"/>
    <col min="6659" max="6659" width="13.7109375" style="57" customWidth="1"/>
    <col min="6660" max="6660" width="20.42578125" style="57" customWidth="1"/>
    <col min="6661" max="6661" width="14.42578125" style="57" customWidth="1"/>
    <col min="6662" max="6662" width="15.7109375" style="57" customWidth="1"/>
    <col min="6663" max="6663" width="11.85546875" style="57" customWidth="1"/>
    <col min="6664" max="6664" width="18.28515625" style="57" customWidth="1"/>
    <col min="6665" max="6665" width="16.28515625" style="57" customWidth="1"/>
    <col min="6666" max="6666" width="10.5703125" style="57" customWidth="1"/>
    <col min="6667" max="6667" width="13.5703125" style="57" customWidth="1"/>
    <col min="6668" max="6668" width="12.5703125" style="57" customWidth="1"/>
    <col min="6669" max="6669" width="12.85546875" style="57" customWidth="1"/>
    <col min="6670" max="6912" width="9.140625" style="57"/>
    <col min="6913" max="6913" width="17.5703125" style="57" customWidth="1"/>
    <col min="6914" max="6914" width="12.7109375" style="57" customWidth="1"/>
    <col min="6915" max="6915" width="13.7109375" style="57" customWidth="1"/>
    <col min="6916" max="6916" width="20.42578125" style="57" customWidth="1"/>
    <col min="6917" max="6917" width="14.42578125" style="57" customWidth="1"/>
    <col min="6918" max="6918" width="15.7109375" style="57" customWidth="1"/>
    <col min="6919" max="6919" width="11.85546875" style="57" customWidth="1"/>
    <col min="6920" max="6920" width="18.28515625" style="57" customWidth="1"/>
    <col min="6921" max="6921" width="16.28515625" style="57" customWidth="1"/>
    <col min="6922" max="6922" width="10.5703125" style="57" customWidth="1"/>
    <col min="6923" max="6923" width="13.5703125" style="57" customWidth="1"/>
    <col min="6924" max="6924" width="12.5703125" style="57" customWidth="1"/>
    <col min="6925" max="6925" width="12.85546875" style="57" customWidth="1"/>
    <col min="6926" max="7168" width="9.140625" style="57"/>
    <col min="7169" max="7169" width="17.5703125" style="57" customWidth="1"/>
    <col min="7170" max="7170" width="12.7109375" style="57" customWidth="1"/>
    <col min="7171" max="7171" width="13.7109375" style="57" customWidth="1"/>
    <col min="7172" max="7172" width="20.42578125" style="57" customWidth="1"/>
    <col min="7173" max="7173" width="14.42578125" style="57" customWidth="1"/>
    <col min="7174" max="7174" width="15.7109375" style="57" customWidth="1"/>
    <col min="7175" max="7175" width="11.85546875" style="57" customWidth="1"/>
    <col min="7176" max="7176" width="18.28515625" style="57" customWidth="1"/>
    <col min="7177" max="7177" width="16.28515625" style="57" customWidth="1"/>
    <col min="7178" max="7178" width="10.5703125" style="57" customWidth="1"/>
    <col min="7179" max="7179" width="13.5703125" style="57" customWidth="1"/>
    <col min="7180" max="7180" width="12.5703125" style="57" customWidth="1"/>
    <col min="7181" max="7181" width="12.85546875" style="57" customWidth="1"/>
    <col min="7182" max="7424" width="9.140625" style="57"/>
    <col min="7425" max="7425" width="17.5703125" style="57" customWidth="1"/>
    <col min="7426" max="7426" width="12.7109375" style="57" customWidth="1"/>
    <col min="7427" max="7427" width="13.7109375" style="57" customWidth="1"/>
    <col min="7428" max="7428" width="20.42578125" style="57" customWidth="1"/>
    <col min="7429" max="7429" width="14.42578125" style="57" customWidth="1"/>
    <col min="7430" max="7430" width="15.7109375" style="57" customWidth="1"/>
    <col min="7431" max="7431" width="11.85546875" style="57" customWidth="1"/>
    <col min="7432" max="7432" width="18.28515625" style="57" customWidth="1"/>
    <col min="7433" max="7433" width="16.28515625" style="57" customWidth="1"/>
    <col min="7434" max="7434" width="10.5703125" style="57" customWidth="1"/>
    <col min="7435" max="7435" width="13.5703125" style="57" customWidth="1"/>
    <col min="7436" max="7436" width="12.5703125" style="57" customWidth="1"/>
    <col min="7437" max="7437" width="12.85546875" style="57" customWidth="1"/>
    <col min="7438" max="7680" width="9.140625" style="57"/>
    <col min="7681" max="7681" width="17.5703125" style="57" customWidth="1"/>
    <col min="7682" max="7682" width="12.7109375" style="57" customWidth="1"/>
    <col min="7683" max="7683" width="13.7109375" style="57" customWidth="1"/>
    <col min="7684" max="7684" width="20.42578125" style="57" customWidth="1"/>
    <col min="7685" max="7685" width="14.42578125" style="57" customWidth="1"/>
    <col min="7686" max="7686" width="15.7109375" style="57" customWidth="1"/>
    <col min="7687" max="7687" width="11.85546875" style="57" customWidth="1"/>
    <col min="7688" max="7688" width="18.28515625" style="57" customWidth="1"/>
    <col min="7689" max="7689" width="16.28515625" style="57" customWidth="1"/>
    <col min="7690" max="7690" width="10.5703125" style="57" customWidth="1"/>
    <col min="7691" max="7691" width="13.5703125" style="57" customWidth="1"/>
    <col min="7692" max="7692" width="12.5703125" style="57" customWidth="1"/>
    <col min="7693" max="7693" width="12.85546875" style="57" customWidth="1"/>
    <col min="7694" max="7936" width="9.140625" style="57"/>
    <col min="7937" max="7937" width="17.5703125" style="57" customWidth="1"/>
    <col min="7938" max="7938" width="12.7109375" style="57" customWidth="1"/>
    <col min="7939" max="7939" width="13.7109375" style="57" customWidth="1"/>
    <col min="7940" max="7940" width="20.42578125" style="57" customWidth="1"/>
    <col min="7941" max="7941" width="14.42578125" style="57" customWidth="1"/>
    <col min="7942" max="7942" width="15.7109375" style="57" customWidth="1"/>
    <col min="7943" max="7943" width="11.85546875" style="57" customWidth="1"/>
    <col min="7944" max="7944" width="18.28515625" style="57" customWidth="1"/>
    <col min="7945" max="7945" width="16.28515625" style="57" customWidth="1"/>
    <col min="7946" max="7946" width="10.5703125" style="57" customWidth="1"/>
    <col min="7947" max="7947" width="13.5703125" style="57" customWidth="1"/>
    <col min="7948" max="7948" width="12.5703125" style="57" customWidth="1"/>
    <col min="7949" max="7949" width="12.85546875" style="57" customWidth="1"/>
    <col min="7950" max="8192" width="9.140625" style="57"/>
    <col min="8193" max="8193" width="17.5703125" style="57" customWidth="1"/>
    <col min="8194" max="8194" width="12.7109375" style="57" customWidth="1"/>
    <col min="8195" max="8195" width="13.7109375" style="57" customWidth="1"/>
    <col min="8196" max="8196" width="20.42578125" style="57" customWidth="1"/>
    <col min="8197" max="8197" width="14.42578125" style="57" customWidth="1"/>
    <col min="8198" max="8198" width="15.7109375" style="57" customWidth="1"/>
    <col min="8199" max="8199" width="11.85546875" style="57" customWidth="1"/>
    <col min="8200" max="8200" width="18.28515625" style="57" customWidth="1"/>
    <col min="8201" max="8201" width="16.28515625" style="57" customWidth="1"/>
    <col min="8202" max="8202" width="10.5703125" style="57" customWidth="1"/>
    <col min="8203" max="8203" width="13.5703125" style="57" customWidth="1"/>
    <col min="8204" max="8204" width="12.5703125" style="57" customWidth="1"/>
    <col min="8205" max="8205" width="12.85546875" style="57" customWidth="1"/>
    <col min="8206" max="8448" width="9.140625" style="57"/>
    <col min="8449" max="8449" width="17.5703125" style="57" customWidth="1"/>
    <col min="8450" max="8450" width="12.7109375" style="57" customWidth="1"/>
    <col min="8451" max="8451" width="13.7109375" style="57" customWidth="1"/>
    <col min="8452" max="8452" width="20.42578125" style="57" customWidth="1"/>
    <col min="8453" max="8453" width="14.42578125" style="57" customWidth="1"/>
    <col min="8454" max="8454" width="15.7109375" style="57" customWidth="1"/>
    <col min="8455" max="8455" width="11.85546875" style="57" customWidth="1"/>
    <col min="8456" max="8456" width="18.28515625" style="57" customWidth="1"/>
    <col min="8457" max="8457" width="16.28515625" style="57" customWidth="1"/>
    <col min="8458" max="8458" width="10.5703125" style="57" customWidth="1"/>
    <col min="8459" max="8459" width="13.5703125" style="57" customWidth="1"/>
    <col min="8460" max="8460" width="12.5703125" style="57" customWidth="1"/>
    <col min="8461" max="8461" width="12.85546875" style="57" customWidth="1"/>
    <col min="8462" max="8704" width="9.140625" style="57"/>
    <col min="8705" max="8705" width="17.5703125" style="57" customWidth="1"/>
    <col min="8706" max="8706" width="12.7109375" style="57" customWidth="1"/>
    <col min="8707" max="8707" width="13.7109375" style="57" customWidth="1"/>
    <col min="8708" max="8708" width="20.42578125" style="57" customWidth="1"/>
    <col min="8709" max="8709" width="14.42578125" style="57" customWidth="1"/>
    <col min="8710" max="8710" width="15.7109375" style="57" customWidth="1"/>
    <col min="8711" max="8711" width="11.85546875" style="57" customWidth="1"/>
    <col min="8712" max="8712" width="18.28515625" style="57" customWidth="1"/>
    <col min="8713" max="8713" width="16.28515625" style="57" customWidth="1"/>
    <col min="8714" max="8714" width="10.5703125" style="57" customWidth="1"/>
    <col min="8715" max="8715" width="13.5703125" style="57" customWidth="1"/>
    <col min="8716" max="8716" width="12.5703125" style="57" customWidth="1"/>
    <col min="8717" max="8717" width="12.85546875" style="57" customWidth="1"/>
    <col min="8718" max="8960" width="9.140625" style="57"/>
    <col min="8961" max="8961" width="17.5703125" style="57" customWidth="1"/>
    <col min="8962" max="8962" width="12.7109375" style="57" customWidth="1"/>
    <col min="8963" max="8963" width="13.7109375" style="57" customWidth="1"/>
    <col min="8964" max="8964" width="20.42578125" style="57" customWidth="1"/>
    <col min="8965" max="8965" width="14.42578125" style="57" customWidth="1"/>
    <col min="8966" max="8966" width="15.7109375" style="57" customWidth="1"/>
    <col min="8967" max="8967" width="11.85546875" style="57" customWidth="1"/>
    <col min="8968" max="8968" width="18.28515625" style="57" customWidth="1"/>
    <col min="8969" max="8969" width="16.28515625" style="57" customWidth="1"/>
    <col min="8970" max="8970" width="10.5703125" style="57" customWidth="1"/>
    <col min="8971" max="8971" width="13.5703125" style="57" customWidth="1"/>
    <col min="8972" max="8972" width="12.5703125" style="57" customWidth="1"/>
    <col min="8973" max="8973" width="12.85546875" style="57" customWidth="1"/>
    <col min="8974" max="9216" width="9.140625" style="57"/>
    <col min="9217" max="9217" width="17.5703125" style="57" customWidth="1"/>
    <col min="9218" max="9218" width="12.7109375" style="57" customWidth="1"/>
    <col min="9219" max="9219" width="13.7109375" style="57" customWidth="1"/>
    <col min="9220" max="9220" width="20.42578125" style="57" customWidth="1"/>
    <col min="9221" max="9221" width="14.42578125" style="57" customWidth="1"/>
    <col min="9222" max="9222" width="15.7109375" style="57" customWidth="1"/>
    <col min="9223" max="9223" width="11.85546875" style="57" customWidth="1"/>
    <col min="9224" max="9224" width="18.28515625" style="57" customWidth="1"/>
    <col min="9225" max="9225" width="16.28515625" style="57" customWidth="1"/>
    <col min="9226" max="9226" width="10.5703125" style="57" customWidth="1"/>
    <col min="9227" max="9227" width="13.5703125" style="57" customWidth="1"/>
    <col min="9228" max="9228" width="12.5703125" style="57" customWidth="1"/>
    <col min="9229" max="9229" width="12.85546875" style="57" customWidth="1"/>
    <col min="9230" max="9472" width="9.140625" style="57"/>
    <col min="9473" max="9473" width="17.5703125" style="57" customWidth="1"/>
    <col min="9474" max="9474" width="12.7109375" style="57" customWidth="1"/>
    <col min="9475" max="9475" width="13.7109375" style="57" customWidth="1"/>
    <col min="9476" max="9476" width="20.42578125" style="57" customWidth="1"/>
    <col min="9477" max="9477" width="14.42578125" style="57" customWidth="1"/>
    <col min="9478" max="9478" width="15.7109375" style="57" customWidth="1"/>
    <col min="9479" max="9479" width="11.85546875" style="57" customWidth="1"/>
    <col min="9480" max="9480" width="18.28515625" style="57" customWidth="1"/>
    <col min="9481" max="9481" width="16.28515625" style="57" customWidth="1"/>
    <col min="9482" max="9482" width="10.5703125" style="57" customWidth="1"/>
    <col min="9483" max="9483" width="13.5703125" style="57" customWidth="1"/>
    <col min="9484" max="9484" width="12.5703125" style="57" customWidth="1"/>
    <col min="9485" max="9485" width="12.85546875" style="57" customWidth="1"/>
    <col min="9486" max="9728" width="9.140625" style="57"/>
    <col min="9729" max="9729" width="17.5703125" style="57" customWidth="1"/>
    <col min="9730" max="9730" width="12.7109375" style="57" customWidth="1"/>
    <col min="9731" max="9731" width="13.7109375" style="57" customWidth="1"/>
    <col min="9732" max="9732" width="20.42578125" style="57" customWidth="1"/>
    <col min="9733" max="9733" width="14.42578125" style="57" customWidth="1"/>
    <col min="9734" max="9734" width="15.7109375" style="57" customWidth="1"/>
    <col min="9735" max="9735" width="11.85546875" style="57" customWidth="1"/>
    <col min="9736" max="9736" width="18.28515625" style="57" customWidth="1"/>
    <col min="9737" max="9737" width="16.28515625" style="57" customWidth="1"/>
    <col min="9738" max="9738" width="10.5703125" style="57" customWidth="1"/>
    <col min="9739" max="9739" width="13.5703125" style="57" customWidth="1"/>
    <col min="9740" max="9740" width="12.5703125" style="57" customWidth="1"/>
    <col min="9741" max="9741" width="12.85546875" style="57" customWidth="1"/>
    <col min="9742" max="9984" width="9.140625" style="57"/>
    <col min="9985" max="9985" width="17.5703125" style="57" customWidth="1"/>
    <col min="9986" max="9986" width="12.7109375" style="57" customWidth="1"/>
    <col min="9987" max="9987" width="13.7109375" style="57" customWidth="1"/>
    <col min="9988" max="9988" width="20.42578125" style="57" customWidth="1"/>
    <col min="9989" max="9989" width="14.42578125" style="57" customWidth="1"/>
    <col min="9990" max="9990" width="15.7109375" style="57" customWidth="1"/>
    <col min="9991" max="9991" width="11.85546875" style="57" customWidth="1"/>
    <col min="9992" max="9992" width="18.28515625" style="57" customWidth="1"/>
    <col min="9993" max="9993" width="16.28515625" style="57" customWidth="1"/>
    <col min="9994" max="9994" width="10.5703125" style="57" customWidth="1"/>
    <col min="9995" max="9995" width="13.5703125" style="57" customWidth="1"/>
    <col min="9996" max="9996" width="12.5703125" style="57" customWidth="1"/>
    <col min="9997" max="9997" width="12.85546875" style="57" customWidth="1"/>
    <col min="9998" max="10240" width="9.140625" style="57"/>
    <col min="10241" max="10241" width="17.5703125" style="57" customWidth="1"/>
    <col min="10242" max="10242" width="12.7109375" style="57" customWidth="1"/>
    <col min="10243" max="10243" width="13.7109375" style="57" customWidth="1"/>
    <col min="10244" max="10244" width="20.42578125" style="57" customWidth="1"/>
    <col min="10245" max="10245" width="14.42578125" style="57" customWidth="1"/>
    <col min="10246" max="10246" width="15.7109375" style="57" customWidth="1"/>
    <col min="10247" max="10247" width="11.85546875" style="57" customWidth="1"/>
    <col min="10248" max="10248" width="18.28515625" style="57" customWidth="1"/>
    <col min="10249" max="10249" width="16.28515625" style="57" customWidth="1"/>
    <col min="10250" max="10250" width="10.5703125" style="57" customWidth="1"/>
    <col min="10251" max="10251" width="13.5703125" style="57" customWidth="1"/>
    <col min="10252" max="10252" width="12.5703125" style="57" customWidth="1"/>
    <col min="10253" max="10253" width="12.85546875" style="57" customWidth="1"/>
    <col min="10254" max="10496" width="9.140625" style="57"/>
    <col min="10497" max="10497" width="17.5703125" style="57" customWidth="1"/>
    <col min="10498" max="10498" width="12.7109375" style="57" customWidth="1"/>
    <col min="10499" max="10499" width="13.7109375" style="57" customWidth="1"/>
    <col min="10500" max="10500" width="20.42578125" style="57" customWidth="1"/>
    <col min="10501" max="10501" width="14.42578125" style="57" customWidth="1"/>
    <col min="10502" max="10502" width="15.7109375" style="57" customWidth="1"/>
    <col min="10503" max="10503" width="11.85546875" style="57" customWidth="1"/>
    <col min="10504" max="10504" width="18.28515625" style="57" customWidth="1"/>
    <col min="10505" max="10505" width="16.28515625" style="57" customWidth="1"/>
    <col min="10506" max="10506" width="10.5703125" style="57" customWidth="1"/>
    <col min="10507" max="10507" width="13.5703125" style="57" customWidth="1"/>
    <col min="10508" max="10508" width="12.5703125" style="57" customWidth="1"/>
    <col min="10509" max="10509" width="12.85546875" style="57" customWidth="1"/>
    <col min="10510" max="10752" width="9.140625" style="57"/>
    <col min="10753" max="10753" width="17.5703125" style="57" customWidth="1"/>
    <col min="10754" max="10754" width="12.7109375" style="57" customWidth="1"/>
    <col min="10755" max="10755" width="13.7109375" style="57" customWidth="1"/>
    <col min="10756" max="10756" width="20.42578125" style="57" customWidth="1"/>
    <col min="10757" max="10757" width="14.42578125" style="57" customWidth="1"/>
    <col min="10758" max="10758" width="15.7109375" style="57" customWidth="1"/>
    <col min="10759" max="10759" width="11.85546875" style="57" customWidth="1"/>
    <col min="10760" max="10760" width="18.28515625" style="57" customWidth="1"/>
    <col min="10761" max="10761" width="16.28515625" style="57" customWidth="1"/>
    <col min="10762" max="10762" width="10.5703125" style="57" customWidth="1"/>
    <col min="10763" max="10763" width="13.5703125" style="57" customWidth="1"/>
    <col min="10764" max="10764" width="12.5703125" style="57" customWidth="1"/>
    <col min="10765" max="10765" width="12.85546875" style="57" customWidth="1"/>
    <col min="10766" max="11008" width="9.140625" style="57"/>
    <col min="11009" max="11009" width="17.5703125" style="57" customWidth="1"/>
    <col min="11010" max="11010" width="12.7109375" style="57" customWidth="1"/>
    <col min="11011" max="11011" width="13.7109375" style="57" customWidth="1"/>
    <col min="11012" max="11012" width="20.42578125" style="57" customWidth="1"/>
    <col min="11013" max="11013" width="14.42578125" style="57" customWidth="1"/>
    <col min="11014" max="11014" width="15.7109375" style="57" customWidth="1"/>
    <col min="11015" max="11015" width="11.85546875" style="57" customWidth="1"/>
    <col min="11016" max="11016" width="18.28515625" style="57" customWidth="1"/>
    <col min="11017" max="11017" width="16.28515625" style="57" customWidth="1"/>
    <col min="11018" max="11018" width="10.5703125" style="57" customWidth="1"/>
    <col min="11019" max="11019" width="13.5703125" style="57" customWidth="1"/>
    <col min="11020" max="11020" width="12.5703125" style="57" customWidth="1"/>
    <col min="11021" max="11021" width="12.85546875" style="57" customWidth="1"/>
    <col min="11022" max="11264" width="9.140625" style="57"/>
    <col min="11265" max="11265" width="17.5703125" style="57" customWidth="1"/>
    <col min="11266" max="11266" width="12.7109375" style="57" customWidth="1"/>
    <col min="11267" max="11267" width="13.7109375" style="57" customWidth="1"/>
    <col min="11268" max="11268" width="20.42578125" style="57" customWidth="1"/>
    <col min="11269" max="11269" width="14.42578125" style="57" customWidth="1"/>
    <col min="11270" max="11270" width="15.7109375" style="57" customWidth="1"/>
    <col min="11271" max="11271" width="11.85546875" style="57" customWidth="1"/>
    <col min="11272" max="11272" width="18.28515625" style="57" customWidth="1"/>
    <col min="11273" max="11273" width="16.28515625" style="57" customWidth="1"/>
    <col min="11274" max="11274" width="10.5703125" style="57" customWidth="1"/>
    <col min="11275" max="11275" width="13.5703125" style="57" customWidth="1"/>
    <col min="11276" max="11276" width="12.5703125" style="57" customWidth="1"/>
    <col min="11277" max="11277" width="12.85546875" style="57" customWidth="1"/>
    <col min="11278" max="11520" width="9.140625" style="57"/>
    <col min="11521" max="11521" width="17.5703125" style="57" customWidth="1"/>
    <col min="11522" max="11522" width="12.7109375" style="57" customWidth="1"/>
    <col min="11523" max="11523" width="13.7109375" style="57" customWidth="1"/>
    <col min="11524" max="11524" width="20.42578125" style="57" customWidth="1"/>
    <col min="11525" max="11525" width="14.42578125" style="57" customWidth="1"/>
    <col min="11526" max="11526" width="15.7109375" style="57" customWidth="1"/>
    <col min="11527" max="11527" width="11.85546875" style="57" customWidth="1"/>
    <col min="11528" max="11528" width="18.28515625" style="57" customWidth="1"/>
    <col min="11529" max="11529" width="16.28515625" style="57" customWidth="1"/>
    <col min="11530" max="11530" width="10.5703125" style="57" customWidth="1"/>
    <col min="11531" max="11531" width="13.5703125" style="57" customWidth="1"/>
    <col min="11532" max="11532" width="12.5703125" style="57" customWidth="1"/>
    <col min="11533" max="11533" width="12.85546875" style="57" customWidth="1"/>
    <col min="11534" max="11776" width="9.140625" style="57"/>
    <col min="11777" max="11777" width="17.5703125" style="57" customWidth="1"/>
    <col min="11778" max="11778" width="12.7109375" style="57" customWidth="1"/>
    <col min="11779" max="11779" width="13.7109375" style="57" customWidth="1"/>
    <col min="11780" max="11780" width="20.42578125" style="57" customWidth="1"/>
    <col min="11781" max="11781" width="14.42578125" style="57" customWidth="1"/>
    <col min="11782" max="11782" width="15.7109375" style="57" customWidth="1"/>
    <col min="11783" max="11783" width="11.85546875" style="57" customWidth="1"/>
    <col min="11784" max="11784" width="18.28515625" style="57" customWidth="1"/>
    <col min="11785" max="11785" width="16.28515625" style="57" customWidth="1"/>
    <col min="11786" max="11786" width="10.5703125" style="57" customWidth="1"/>
    <col min="11787" max="11787" width="13.5703125" style="57" customWidth="1"/>
    <col min="11788" max="11788" width="12.5703125" style="57" customWidth="1"/>
    <col min="11789" max="11789" width="12.85546875" style="57" customWidth="1"/>
    <col min="11790" max="12032" width="9.140625" style="57"/>
    <col min="12033" max="12033" width="17.5703125" style="57" customWidth="1"/>
    <col min="12034" max="12034" width="12.7109375" style="57" customWidth="1"/>
    <col min="12035" max="12035" width="13.7109375" style="57" customWidth="1"/>
    <col min="12036" max="12036" width="20.42578125" style="57" customWidth="1"/>
    <col min="12037" max="12037" width="14.42578125" style="57" customWidth="1"/>
    <col min="12038" max="12038" width="15.7109375" style="57" customWidth="1"/>
    <col min="12039" max="12039" width="11.85546875" style="57" customWidth="1"/>
    <col min="12040" max="12040" width="18.28515625" style="57" customWidth="1"/>
    <col min="12041" max="12041" width="16.28515625" style="57" customWidth="1"/>
    <col min="12042" max="12042" width="10.5703125" style="57" customWidth="1"/>
    <col min="12043" max="12043" width="13.5703125" style="57" customWidth="1"/>
    <col min="12044" max="12044" width="12.5703125" style="57" customWidth="1"/>
    <col min="12045" max="12045" width="12.85546875" style="57" customWidth="1"/>
    <col min="12046" max="12288" width="9.140625" style="57"/>
    <col min="12289" max="12289" width="17.5703125" style="57" customWidth="1"/>
    <col min="12290" max="12290" width="12.7109375" style="57" customWidth="1"/>
    <col min="12291" max="12291" width="13.7109375" style="57" customWidth="1"/>
    <col min="12292" max="12292" width="20.42578125" style="57" customWidth="1"/>
    <col min="12293" max="12293" width="14.42578125" style="57" customWidth="1"/>
    <col min="12294" max="12294" width="15.7109375" style="57" customWidth="1"/>
    <col min="12295" max="12295" width="11.85546875" style="57" customWidth="1"/>
    <col min="12296" max="12296" width="18.28515625" style="57" customWidth="1"/>
    <col min="12297" max="12297" width="16.28515625" style="57" customWidth="1"/>
    <col min="12298" max="12298" width="10.5703125" style="57" customWidth="1"/>
    <col min="12299" max="12299" width="13.5703125" style="57" customWidth="1"/>
    <col min="12300" max="12300" width="12.5703125" style="57" customWidth="1"/>
    <col min="12301" max="12301" width="12.85546875" style="57" customWidth="1"/>
    <col min="12302" max="12544" width="9.140625" style="57"/>
    <col min="12545" max="12545" width="17.5703125" style="57" customWidth="1"/>
    <col min="12546" max="12546" width="12.7109375" style="57" customWidth="1"/>
    <col min="12547" max="12547" width="13.7109375" style="57" customWidth="1"/>
    <col min="12548" max="12548" width="20.42578125" style="57" customWidth="1"/>
    <col min="12549" max="12549" width="14.42578125" style="57" customWidth="1"/>
    <col min="12550" max="12550" width="15.7109375" style="57" customWidth="1"/>
    <col min="12551" max="12551" width="11.85546875" style="57" customWidth="1"/>
    <col min="12552" max="12552" width="18.28515625" style="57" customWidth="1"/>
    <col min="12553" max="12553" width="16.28515625" style="57" customWidth="1"/>
    <col min="12554" max="12554" width="10.5703125" style="57" customWidth="1"/>
    <col min="12555" max="12555" width="13.5703125" style="57" customWidth="1"/>
    <col min="12556" max="12556" width="12.5703125" style="57" customWidth="1"/>
    <col min="12557" max="12557" width="12.85546875" style="57" customWidth="1"/>
    <col min="12558" max="12800" width="9.140625" style="57"/>
    <col min="12801" max="12801" width="17.5703125" style="57" customWidth="1"/>
    <col min="12802" max="12802" width="12.7109375" style="57" customWidth="1"/>
    <col min="12803" max="12803" width="13.7109375" style="57" customWidth="1"/>
    <col min="12804" max="12804" width="20.42578125" style="57" customWidth="1"/>
    <col min="12805" max="12805" width="14.42578125" style="57" customWidth="1"/>
    <col min="12806" max="12806" width="15.7109375" style="57" customWidth="1"/>
    <col min="12807" max="12807" width="11.85546875" style="57" customWidth="1"/>
    <col min="12808" max="12808" width="18.28515625" style="57" customWidth="1"/>
    <col min="12809" max="12809" width="16.28515625" style="57" customWidth="1"/>
    <col min="12810" max="12810" width="10.5703125" style="57" customWidth="1"/>
    <col min="12811" max="12811" width="13.5703125" style="57" customWidth="1"/>
    <col min="12812" max="12812" width="12.5703125" style="57" customWidth="1"/>
    <col min="12813" max="12813" width="12.85546875" style="57" customWidth="1"/>
    <col min="12814" max="13056" width="9.140625" style="57"/>
    <col min="13057" max="13057" width="17.5703125" style="57" customWidth="1"/>
    <col min="13058" max="13058" width="12.7109375" style="57" customWidth="1"/>
    <col min="13059" max="13059" width="13.7109375" style="57" customWidth="1"/>
    <col min="13060" max="13060" width="20.42578125" style="57" customWidth="1"/>
    <col min="13061" max="13061" width="14.42578125" style="57" customWidth="1"/>
    <col min="13062" max="13062" width="15.7109375" style="57" customWidth="1"/>
    <col min="13063" max="13063" width="11.85546875" style="57" customWidth="1"/>
    <col min="13064" max="13064" width="18.28515625" style="57" customWidth="1"/>
    <col min="13065" max="13065" width="16.28515625" style="57" customWidth="1"/>
    <col min="13066" max="13066" width="10.5703125" style="57" customWidth="1"/>
    <col min="13067" max="13067" width="13.5703125" style="57" customWidth="1"/>
    <col min="13068" max="13068" width="12.5703125" style="57" customWidth="1"/>
    <col min="13069" max="13069" width="12.85546875" style="57" customWidth="1"/>
    <col min="13070" max="13312" width="9.140625" style="57"/>
    <col min="13313" max="13313" width="17.5703125" style="57" customWidth="1"/>
    <col min="13314" max="13314" width="12.7109375" style="57" customWidth="1"/>
    <col min="13315" max="13315" width="13.7109375" style="57" customWidth="1"/>
    <col min="13316" max="13316" width="20.42578125" style="57" customWidth="1"/>
    <col min="13317" max="13317" width="14.42578125" style="57" customWidth="1"/>
    <col min="13318" max="13318" width="15.7109375" style="57" customWidth="1"/>
    <col min="13319" max="13319" width="11.85546875" style="57" customWidth="1"/>
    <col min="13320" max="13320" width="18.28515625" style="57" customWidth="1"/>
    <col min="13321" max="13321" width="16.28515625" style="57" customWidth="1"/>
    <col min="13322" max="13322" width="10.5703125" style="57" customWidth="1"/>
    <col min="13323" max="13323" width="13.5703125" style="57" customWidth="1"/>
    <col min="13324" max="13324" width="12.5703125" style="57" customWidth="1"/>
    <col min="13325" max="13325" width="12.85546875" style="57" customWidth="1"/>
    <col min="13326" max="13568" width="9.140625" style="57"/>
    <col min="13569" max="13569" width="17.5703125" style="57" customWidth="1"/>
    <col min="13570" max="13570" width="12.7109375" style="57" customWidth="1"/>
    <col min="13571" max="13571" width="13.7109375" style="57" customWidth="1"/>
    <col min="13572" max="13572" width="20.42578125" style="57" customWidth="1"/>
    <col min="13573" max="13573" width="14.42578125" style="57" customWidth="1"/>
    <col min="13574" max="13574" width="15.7109375" style="57" customWidth="1"/>
    <col min="13575" max="13575" width="11.85546875" style="57" customWidth="1"/>
    <col min="13576" max="13576" width="18.28515625" style="57" customWidth="1"/>
    <col min="13577" max="13577" width="16.28515625" style="57" customWidth="1"/>
    <col min="13578" max="13578" width="10.5703125" style="57" customWidth="1"/>
    <col min="13579" max="13579" width="13.5703125" style="57" customWidth="1"/>
    <col min="13580" max="13580" width="12.5703125" style="57" customWidth="1"/>
    <col min="13581" max="13581" width="12.85546875" style="57" customWidth="1"/>
    <col min="13582" max="13824" width="9.140625" style="57"/>
    <col min="13825" max="13825" width="17.5703125" style="57" customWidth="1"/>
    <col min="13826" max="13826" width="12.7109375" style="57" customWidth="1"/>
    <col min="13827" max="13827" width="13.7109375" style="57" customWidth="1"/>
    <col min="13828" max="13828" width="20.42578125" style="57" customWidth="1"/>
    <col min="13829" max="13829" width="14.42578125" style="57" customWidth="1"/>
    <col min="13830" max="13830" width="15.7109375" style="57" customWidth="1"/>
    <col min="13831" max="13831" width="11.85546875" style="57" customWidth="1"/>
    <col min="13832" max="13832" width="18.28515625" style="57" customWidth="1"/>
    <col min="13833" max="13833" width="16.28515625" style="57" customWidth="1"/>
    <col min="13834" max="13834" width="10.5703125" style="57" customWidth="1"/>
    <col min="13835" max="13835" width="13.5703125" style="57" customWidth="1"/>
    <col min="13836" max="13836" width="12.5703125" style="57" customWidth="1"/>
    <col min="13837" max="13837" width="12.85546875" style="57" customWidth="1"/>
    <col min="13838" max="14080" width="9.140625" style="57"/>
    <col min="14081" max="14081" width="17.5703125" style="57" customWidth="1"/>
    <col min="14082" max="14082" width="12.7109375" style="57" customWidth="1"/>
    <col min="14083" max="14083" width="13.7109375" style="57" customWidth="1"/>
    <col min="14084" max="14084" width="20.42578125" style="57" customWidth="1"/>
    <col min="14085" max="14085" width="14.42578125" style="57" customWidth="1"/>
    <col min="14086" max="14086" width="15.7109375" style="57" customWidth="1"/>
    <col min="14087" max="14087" width="11.85546875" style="57" customWidth="1"/>
    <col min="14088" max="14088" width="18.28515625" style="57" customWidth="1"/>
    <col min="14089" max="14089" width="16.28515625" style="57" customWidth="1"/>
    <col min="14090" max="14090" width="10.5703125" style="57" customWidth="1"/>
    <col min="14091" max="14091" width="13.5703125" style="57" customWidth="1"/>
    <col min="14092" max="14092" width="12.5703125" style="57" customWidth="1"/>
    <col min="14093" max="14093" width="12.85546875" style="57" customWidth="1"/>
    <col min="14094" max="14336" width="9.140625" style="57"/>
    <col min="14337" max="14337" width="17.5703125" style="57" customWidth="1"/>
    <col min="14338" max="14338" width="12.7109375" style="57" customWidth="1"/>
    <col min="14339" max="14339" width="13.7109375" style="57" customWidth="1"/>
    <col min="14340" max="14340" width="20.42578125" style="57" customWidth="1"/>
    <col min="14341" max="14341" width="14.42578125" style="57" customWidth="1"/>
    <col min="14342" max="14342" width="15.7109375" style="57" customWidth="1"/>
    <col min="14343" max="14343" width="11.85546875" style="57" customWidth="1"/>
    <col min="14344" max="14344" width="18.28515625" style="57" customWidth="1"/>
    <col min="14345" max="14345" width="16.28515625" style="57" customWidth="1"/>
    <col min="14346" max="14346" width="10.5703125" style="57" customWidth="1"/>
    <col min="14347" max="14347" width="13.5703125" style="57" customWidth="1"/>
    <col min="14348" max="14348" width="12.5703125" style="57" customWidth="1"/>
    <col min="14349" max="14349" width="12.85546875" style="57" customWidth="1"/>
    <col min="14350" max="14592" width="9.140625" style="57"/>
    <col min="14593" max="14593" width="17.5703125" style="57" customWidth="1"/>
    <col min="14594" max="14594" width="12.7109375" style="57" customWidth="1"/>
    <col min="14595" max="14595" width="13.7109375" style="57" customWidth="1"/>
    <col min="14596" max="14596" width="20.42578125" style="57" customWidth="1"/>
    <col min="14597" max="14597" width="14.42578125" style="57" customWidth="1"/>
    <col min="14598" max="14598" width="15.7109375" style="57" customWidth="1"/>
    <col min="14599" max="14599" width="11.85546875" style="57" customWidth="1"/>
    <col min="14600" max="14600" width="18.28515625" style="57" customWidth="1"/>
    <col min="14601" max="14601" width="16.28515625" style="57" customWidth="1"/>
    <col min="14602" max="14602" width="10.5703125" style="57" customWidth="1"/>
    <col min="14603" max="14603" width="13.5703125" style="57" customWidth="1"/>
    <col min="14604" max="14604" width="12.5703125" style="57" customWidth="1"/>
    <col min="14605" max="14605" width="12.85546875" style="57" customWidth="1"/>
    <col min="14606" max="14848" width="9.140625" style="57"/>
    <col min="14849" max="14849" width="17.5703125" style="57" customWidth="1"/>
    <col min="14850" max="14850" width="12.7109375" style="57" customWidth="1"/>
    <col min="14851" max="14851" width="13.7109375" style="57" customWidth="1"/>
    <col min="14852" max="14852" width="20.42578125" style="57" customWidth="1"/>
    <col min="14853" max="14853" width="14.42578125" style="57" customWidth="1"/>
    <col min="14854" max="14854" width="15.7109375" style="57" customWidth="1"/>
    <col min="14855" max="14855" width="11.85546875" style="57" customWidth="1"/>
    <col min="14856" max="14856" width="18.28515625" style="57" customWidth="1"/>
    <col min="14857" max="14857" width="16.28515625" style="57" customWidth="1"/>
    <col min="14858" max="14858" width="10.5703125" style="57" customWidth="1"/>
    <col min="14859" max="14859" width="13.5703125" style="57" customWidth="1"/>
    <col min="14860" max="14860" width="12.5703125" style="57" customWidth="1"/>
    <col min="14861" max="14861" width="12.85546875" style="57" customWidth="1"/>
    <col min="14862" max="15104" width="9.140625" style="57"/>
    <col min="15105" max="15105" width="17.5703125" style="57" customWidth="1"/>
    <col min="15106" max="15106" width="12.7109375" style="57" customWidth="1"/>
    <col min="15107" max="15107" width="13.7109375" style="57" customWidth="1"/>
    <col min="15108" max="15108" width="20.42578125" style="57" customWidth="1"/>
    <col min="15109" max="15109" width="14.42578125" style="57" customWidth="1"/>
    <col min="15110" max="15110" width="15.7109375" style="57" customWidth="1"/>
    <col min="15111" max="15111" width="11.85546875" style="57" customWidth="1"/>
    <col min="15112" max="15112" width="18.28515625" style="57" customWidth="1"/>
    <col min="15113" max="15113" width="16.28515625" style="57" customWidth="1"/>
    <col min="15114" max="15114" width="10.5703125" style="57" customWidth="1"/>
    <col min="15115" max="15115" width="13.5703125" style="57" customWidth="1"/>
    <col min="15116" max="15116" width="12.5703125" style="57" customWidth="1"/>
    <col min="15117" max="15117" width="12.85546875" style="57" customWidth="1"/>
    <col min="15118" max="15360" width="9.140625" style="57"/>
    <col min="15361" max="15361" width="17.5703125" style="57" customWidth="1"/>
    <col min="15362" max="15362" width="12.7109375" style="57" customWidth="1"/>
    <col min="15363" max="15363" width="13.7109375" style="57" customWidth="1"/>
    <col min="15364" max="15364" width="20.42578125" style="57" customWidth="1"/>
    <col min="15365" max="15365" width="14.42578125" style="57" customWidth="1"/>
    <col min="15366" max="15366" width="15.7109375" style="57" customWidth="1"/>
    <col min="15367" max="15367" width="11.85546875" style="57" customWidth="1"/>
    <col min="15368" max="15368" width="18.28515625" style="57" customWidth="1"/>
    <col min="15369" max="15369" width="16.28515625" style="57" customWidth="1"/>
    <col min="15370" max="15370" width="10.5703125" style="57" customWidth="1"/>
    <col min="15371" max="15371" width="13.5703125" style="57" customWidth="1"/>
    <col min="15372" max="15372" width="12.5703125" style="57" customWidth="1"/>
    <col min="15373" max="15373" width="12.85546875" style="57" customWidth="1"/>
    <col min="15374" max="15616" width="9.140625" style="57"/>
    <col min="15617" max="15617" width="17.5703125" style="57" customWidth="1"/>
    <col min="15618" max="15618" width="12.7109375" style="57" customWidth="1"/>
    <col min="15619" max="15619" width="13.7109375" style="57" customWidth="1"/>
    <col min="15620" max="15620" width="20.42578125" style="57" customWidth="1"/>
    <col min="15621" max="15621" width="14.42578125" style="57" customWidth="1"/>
    <col min="15622" max="15622" width="15.7109375" style="57" customWidth="1"/>
    <col min="15623" max="15623" width="11.85546875" style="57" customWidth="1"/>
    <col min="15624" max="15624" width="18.28515625" style="57" customWidth="1"/>
    <col min="15625" max="15625" width="16.28515625" style="57" customWidth="1"/>
    <col min="15626" max="15626" width="10.5703125" style="57" customWidth="1"/>
    <col min="15627" max="15627" width="13.5703125" style="57" customWidth="1"/>
    <col min="15628" max="15628" width="12.5703125" style="57" customWidth="1"/>
    <col min="15629" max="15629" width="12.85546875" style="57" customWidth="1"/>
    <col min="15630" max="15872" width="9.140625" style="57"/>
    <col min="15873" max="15873" width="17.5703125" style="57" customWidth="1"/>
    <col min="15874" max="15874" width="12.7109375" style="57" customWidth="1"/>
    <col min="15875" max="15875" width="13.7109375" style="57" customWidth="1"/>
    <col min="15876" max="15876" width="20.42578125" style="57" customWidth="1"/>
    <col min="15877" max="15877" width="14.42578125" style="57" customWidth="1"/>
    <col min="15878" max="15878" width="15.7109375" style="57" customWidth="1"/>
    <col min="15879" max="15879" width="11.85546875" style="57" customWidth="1"/>
    <col min="15880" max="15880" width="18.28515625" style="57" customWidth="1"/>
    <col min="15881" max="15881" width="16.28515625" style="57" customWidth="1"/>
    <col min="15882" max="15882" width="10.5703125" style="57" customWidth="1"/>
    <col min="15883" max="15883" width="13.5703125" style="57" customWidth="1"/>
    <col min="15884" max="15884" width="12.5703125" style="57" customWidth="1"/>
    <col min="15885" max="15885" width="12.85546875" style="57" customWidth="1"/>
    <col min="15886" max="16128" width="9.140625" style="57"/>
    <col min="16129" max="16129" width="17.5703125" style="57" customWidth="1"/>
    <col min="16130" max="16130" width="12.7109375" style="57" customWidth="1"/>
    <col min="16131" max="16131" width="13.7109375" style="57" customWidth="1"/>
    <col min="16132" max="16132" width="20.42578125" style="57" customWidth="1"/>
    <col min="16133" max="16133" width="14.42578125" style="57" customWidth="1"/>
    <col min="16134" max="16134" width="15.7109375" style="57" customWidth="1"/>
    <col min="16135" max="16135" width="11.85546875" style="57" customWidth="1"/>
    <col min="16136" max="16136" width="18.28515625" style="57" customWidth="1"/>
    <col min="16137" max="16137" width="16.28515625" style="57" customWidth="1"/>
    <col min="16138" max="16138" width="10.5703125" style="57" customWidth="1"/>
    <col min="16139" max="16139" width="13.5703125" style="57" customWidth="1"/>
    <col min="16140" max="16140" width="12.5703125" style="57" customWidth="1"/>
    <col min="16141" max="16141" width="12.85546875" style="57" customWidth="1"/>
    <col min="16142" max="16384" width="9.140625" style="57"/>
  </cols>
  <sheetData>
    <row r="1" spans="1:14" ht="93.75" customHeight="1" x14ac:dyDescent="0.25">
      <c r="A1" s="22"/>
      <c r="B1" s="22"/>
      <c r="C1" s="22"/>
      <c r="D1" s="22"/>
      <c r="E1" s="50"/>
      <c r="F1" s="22"/>
      <c r="G1" s="22"/>
      <c r="H1" s="22"/>
      <c r="I1" s="22"/>
      <c r="J1" s="22"/>
      <c r="K1" s="22"/>
      <c r="L1" s="468" t="s">
        <v>377</v>
      </c>
      <c r="M1" s="468"/>
      <c r="N1" s="468"/>
    </row>
    <row r="2" spans="1:14" ht="15.75" x14ac:dyDescent="0.25">
      <c r="A2" s="22"/>
      <c r="B2" s="22"/>
      <c r="C2" s="6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 x14ac:dyDescent="0.25">
      <c r="A3" s="22"/>
      <c r="B3" s="22"/>
      <c r="C3" s="22"/>
      <c r="D3" s="62"/>
      <c r="E3" s="62"/>
      <c r="F3" s="62"/>
      <c r="G3" s="22"/>
      <c r="H3" s="22"/>
      <c r="I3" s="22"/>
      <c r="J3" s="22"/>
      <c r="K3" s="22"/>
      <c r="L3" s="22"/>
      <c r="M3" s="481"/>
      <c r="N3" s="481"/>
    </row>
    <row r="4" spans="1:14" ht="15.75" x14ac:dyDescent="0.25">
      <c r="A4" s="469"/>
      <c r="B4" s="469"/>
      <c r="C4" s="469"/>
      <c r="D4" s="469"/>
      <c r="E4" s="469"/>
      <c r="F4" s="469"/>
      <c r="G4" s="22"/>
      <c r="H4" s="22"/>
      <c r="I4" s="22"/>
      <c r="J4" s="22"/>
      <c r="K4" s="22"/>
      <c r="L4" s="22"/>
      <c r="M4" s="22"/>
      <c r="N4" s="22"/>
    </row>
    <row r="5" spans="1:14" ht="96" customHeight="1" x14ac:dyDescent="0.25">
      <c r="A5" s="470" t="s">
        <v>167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</row>
    <row r="6" spans="1:14" ht="15.75" x14ac:dyDescent="0.25">
      <c r="A6" s="471" t="s">
        <v>188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</row>
    <row r="7" spans="1:14" ht="18.75" customHeight="1" x14ac:dyDescent="0.25">
      <c r="A7" s="465" t="s">
        <v>168</v>
      </c>
      <c r="B7" s="465" t="s">
        <v>169</v>
      </c>
      <c r="C7" s="474" t="s">
        <v>170</v>
      </c>
      <c r="D7" s="475"/>
      <c r="E7" s="476"/>
      <c r="F7" s="467" t="s">
        <v>171</v>
      </c>
      <c r="G7" s="467" t="s">
        <v>172</v>
      </c>
      <c r="H7" s="467" t="s">
        <v>173</v>
      </c>
      <c r="I7" s="326" t="s">
        <v>174</v>
      </c>
      <c r="J7" s="477" t="s">
        <v>175</v>
      </c>
      <c r="K7" s="477"/>
      <c r="L7" s="477"/>
      <c r="M7" s="477"/>
      <c r="N7" s="477"/>
    </row>
    <row r="8" spans="1:14" ht="45" customHeight="1" x14ac:dyDescent="0.25">
      <c r="A8" s="473"/>
      <c r="B8" s="473"/>
      <c r="C8" s="465" t="s">
        <v>176</v>
      </c>
      <c r="D8" s="465" t="s">
        <v>177</v>
      </c>
      <c r="E8" s="465" t="s">
        <v>178</v>
      </c>
      <c r="F8" s="467"/>
      <c r="G8" s="467"/>
      <c r="H8" s="467"/>
      <c r="I8" s="326"/>
      <c r="J8" s="467" t="s">
        <v>179</v>
      </c>
      <c r="K8" s="467" t="s">
        <v>180</v>
      </c>
      <c r="L8" s="467" t="s">
        <v>181</v>
      </c>
      <c r="M8" s="467" t="s">
        <v>182</v>
      </c>
      <c r="N8" s="467" t="s">
        <v>71</v>
      </c>
    </row>
    <row r="9" spans="1:14" ht="129" customHeight="1" x14ac:dyDescent="0.25">
      <c r="A9" s="466"/>
      <c r="B9" s="466"/>
      <c r="C9" s="466"/>
      <c r="D9" s="466"/>
      <c r="E9" s="466"/>
      <c r="F9" s="467"/>
      <c r="G9" s="467"/>
      <c r="H9" s="467"/>
      <c r="I9" s="326"/>
      <c r="J9" s="467"/>
      <c r="K9" s="467"/>
      <c r="L9" s="467"/>
      <c r="M9" s="467"/>
      <c r="N9" s="467"/>
    </row>
    <row r="10" spans="1:14" ht="15.75" x14ac:dyDescent="0.25">
      <c r="A10" s="49">
        <v>1</v>
      </c>
      <c r="B10" s="49">
        <v>2</v>
      </c>
      <c r="C10" s="58">
        <v>3</v>
      </c>
      <c r="D10" s="58">
        <v>4</v>
      </c>
      <c r="E10" s="58">
        <v>5</v>
      </c>
      <c r="F10" s="48">
        <v>6</v>
      </c>
      <c r="G10" s="48">
        <v>7</v>
      </c>
      <c r="H10" s="48">
        <v>8</v>
      </c>
      <c r="I10" s="48">
        <v>9</v>
      </c>
      <c r="J10" s="59">
        <v>10</v>
      </c>
      <c r="K10" s="59">
        <v>11</v>
      </c>
      <c r="L10" s="59">
        <v>12</v>
      </c>
      <c r="M10" s="59">
        <v>13</v>
      </c>
      <c r="N10" s="59">
        <v>14</v>
      </c>
    </row>
    <row r="11" spans="1:14" ht="15.75" x14ac:dyDescent="0.25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5.75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4" spans="1:14" ht="15.75" x14ac:dyDescent="0.25">
      <c r="A14" s="478" t="s">
        <v>183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80"/>
    </row>
    <row r="15" spans="1:14" ht="15.75" x14ac:dyDescent="0.25">
      <c r="A15" s="59" t="s">
        <v>71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</sheetData>
  <mergeCells count="22">
    <mergeCell ref="N8:N9"/>
    <mergeCell ref="L1:N1"/>
    <mergeCell ref="M3:N3"/>
    <mergeCell ref="A4:F4"/>
    <mergeCell ref="A5:N5"/>
    <mergeCell ref="A6:N6"/>
    <mergeCell ref="A14:N14"/>
    <mergeCell ref="H7:H9"/>
    <mergeCell ref="I7:I9"/>
    <mergeCell ref="J7:N7"/>
    <mergeCell ref="C8:C9"/>
    <mergeCell ref="D8:D9"/>
    <mergeCell ref="E8:E9"/>
    <mergeCell ref="J8:J9"/>
    <mergeCell ref="K8:K9"/>
    <mergeCell ref="L8:L9"/>
    <mergeCell ref="M8:M9"/>
    <mergeCell ref="A7:A9"/>
    <mergeCell ref="B7:B9"/>
    <mergeCell ref="C7:E7"/>
    <mergeCell ref="F7:F9"/>
    <mergeCell ref="G7:G9"/>
  </mergeCells>
  <pageMargins left="0.11811023622047245" right="0.11811023622047245" top="0" bottom="0.15748031496062992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="80" zoomScaleNormal="100" zoomScaleSheetLayoutView="80" workbookViewId="0">
      <selection activeCell="I72" sqref="I72"/>
    </sheetView>
  </sheetViews>
  <sheetFormatPr defaultRowHeight="15.75" outlineLevelRow="1" outlineLevelCol="1" x14ac:dyDescent="0.25"/>
  <cols>
    <col min="1" max="1" width="9.42578125" style="22" customWidth="1"/>
    <col min="2" max="2" width="50.140625" style="22" customWidth="1"/>
    <col min="3" max="3" width="24.140625" style="22" customWidth="1"/>
    <col min="4" max="4" width="16.140625" style="22" customWidth="1"/>
    <col min="5" max="5" width="17.140625" style="22" customWidth="1"/>
    <col min="6" max="6" width="18" style="22" customWidth="1"/>
    <col min="7" max="7" width="26.28515625" style="22" customWidth="1"/>
    <col min="8" max="8" width="21.140625" style="22" customWidth="1"/>
    <col min="9" max="9" width="16.7109375" style="240" customWidth="1"/>
    <col min="10" max="10" width="10.140625" style="22" hidden="1" customWidth="1" outlineLevel="1"/>
    <col min="11" max="11" width="13.140625" style="22" hidden="1" customWidth="1" outlineLevel="1"/>
    <col min="12" max="12" width="18.7109375" style="22" customWidth="1" collapsed="1"/>
    <col min="13" max="13" width="15" style="22" bestFit="1" customWidth="1"/>
    <col min="14" max="256" width="9.140625" style="22"/>
    <col min="257" max="257" width="4.7109375" style="22" customWidth="1"/>
    <col min="258" max="258" width="18.7109375" style="22" customWidth="1"/>
    <col min="259" max="260" width="18" style="22" customWidth="1"/>
    <col min="261" max="262" width="16" style="22" customWidth="1"/>
    <col min="263" max="263" width="20" style="22" customWidth="1"/>
    <col min="264" max="264" width="19.140625" style="22" customWidth="1"/>
    <col min="265" max="265" width="19" style="22" customWidth="1"/>
    <col min="266" max="512" width="9.140625" style="22"/>
    <col min="513" max="513" width="4.7109375" style="22" customWidth="1"/>
    <col min="514" max="514" width="18.7109375" style="22" customWidth="1"/>
    <col min="515" max="516" width="18" style="22" customWidth="1"/>
    <col min="517" max="518" width="16" style="22" customWidth="1"/>
    <col min="519" max="519" width="20" style="22" customWidth="1"/>
    <col min="520" max="520" width="19.140625" style="22" customWidth="1"/>
    <col min="521" max="521" width="19" style="22" customWidth="1"/>
    <col min="522" max="768" width="9.140625" style="22"/>
    <col min="769" max="769" width="4.7109375" style="22" customWidth="1"/>
    <col min="770" max="770" width="18.7109375" style="22" customWidth="1"/>
    <col min="771" max="772" width="18" style="22" customWidth="1"/>
    <col min="773" max="774" width="16" style="22" customWidth="1"/>
    <col min="775" max="775" width="20" style="22" customWidth="1"/>
    <col min="776" max="776" width="19.140625" style="22" customWidth="1"/>
    <col min="777" max="777" width="19" style="22" customWidth="1"/>
    <col min="778" max="1024" width="9.140625" style="22"/>
    <col min="1025" max="1025" width="4.7109375" style="22" customWidth="1"/>
    <col min="1026" max="1026" width="18.7109375" style="22" customWidth="1"/>
    <col min="1027" max="1028" width="18" style="22" customWidth="1"/>
    <col min="1029" max="1030" width="16" style="22" customWidth="1"/>
    <col min="1031" max="1031" width="20" style="22" customWidth="1"/>
    <col min="1032" max="1032" width="19.140625" style="22" customWidth="1"/>
    <col min="1033" max="1033" width="19" style="22" customWidth="1"/>
    <col min="1034" max="1280" width="9.140625" style="22"/>
    <col min="1281" max="1281" width="4.7109375" style="22" customWidth="1"/>
    <col min="1282" max="1282" width="18.7109375" style="22" customWidth="1"/>
    <col min="1283" max="1284" width="18" style="22" customWidth="1"/>
    <col min="1285" max="1286" width="16" style="22" customWidth="1"/>
    <col min="1287" max="1287" width="20" style="22" customWidth="1"/>
    <col min="1288" max="1288" width="19.140625" style="22" customWidth="1"/>
    <col min="1289" max="1289" width="19" style="22" customWidth="1"/>
    <col min="1290" max="1536" width="9.140625" style="22"/>
    <col min="1537" max="1537" width="4.7109375" style="22" customWidth="1"/>
    <col min="1538" max="1538" width="18.7109375" style="22" customWidth="1"/>
    <col min="1539" max="1540" width="18" style="22" customWidth="1"/>
    <col min="1541" max="1542" width="16" style="22" customWidth="1"/>
    <col min="1543" max="1543" width="20" style="22" customWidth="1"/>
    <col min="1544" max="1544" width="19.140625" style="22" customWidth="1"/>
    <col min="1545" max="1545" width="19" style="22" customWidth="1"/>
    <col min="1546" max="1792" width="9.140625" style="22"/>
    <col min="1793" max="1793" width="4.7109375" style="22" customWidth="1"/>
    <col min="1794" max="1794" width="18.7109375" style="22" customWidth="1"/>
    <col min="1795" max="1796" width="18" style="22" customWidth="1"/>
    <col min="1797" max="1798" width="16" style="22" customWidth="1"/>
    <col min="1799" max="1799" width="20" style="22" customWidth="1"/>
    <col min="1800" max="1800" width="19.140625" style="22" customWidth="1"/>
    <col min="1801" max="1801" width="19" style="22" customWidth="1"/>
    <col min="1802" max="2048" width="9.140625" style="22"/>
    <col min="2049" max="2049" width="4.7109375" style="22" customWidth="1"/>
    <col min="2050" max="2050" width="18.7109375" style="22" customWidth="1"/>
    <col min="2051" max="2052" width="18" style="22" customWidth="1"/>
    <col min="2053" max="2054" width="16" style="22" customWidth="1"/>
    <col min="2055" max="2055" width="20" style="22" customWidth="1"/>
    <col min="2056" max="2056" width="19.140625" style="22" customWidth="1"/>
    <col min="2057" max="2057" width="19" style="22" customWidth="1"/>
    <col min="2058" max="2304" width="9.140625" style="22"/>
    <col min="2305" max="2305" width="4.7109375" style="22" customWidth="1"/>
    <col min="2306" max="2306" width="18.7109375" style="22" customWidth="1"/>
    <col min="2307" max="2308" width="18" style="22" customWidth="1"/>
    <col min="2309" max="2310" width="16" style="22" customWidth="1"/>
    <col min="2311" max="2311" width="20" style="22" customWidth="1"/>
    <col min="2312" max="2312" width="19.140625" style="22" customWidth="1"/>
    <col min="2313" max="2313" width="19" style="22" customWidth="1"/>
    <col min="2314" max="2560" width="9.140625" style="22"/>
    <col min="2561" max="2561" width="4.7109375" style="22" customWidth="1"/>
    <col min="2562" max="2562" width="18.7109375" style="22" customWidth="1"/>
    <col min="2563" max="2564" width="18" style="22" customWidth="1"/>
    <col min="2565" max="2566" width="16" style="22" customWidth="1"/>
    <col min="2567" max="2567" width="20" style="22" customWidth="1"/>
    <col min="2568" max="2568" width="19.140625" style="22" customWidth="1"/>
    <col min="2569" max="2569" width="19" style="22" customWidth="1"/>
    <col min="2570" max="2816" width="9.140625" style="22"/>
    <col min="2817" max="2817" width="4.7109375" style="22" customWidth="1"/>
    <col min="2818" max="2818" width="18.7109375" style="22" customWidth="1"/>
    <col min="2819" max="2820" width="18" style="22" customWidth="1"/>
    <col min="2821" max="2822" width="16" style="22" customWidth="1"/>
    <col min="2823" max="2823" width="20" style="22" customWidth="1"/>
    <col min="2824" max="2824" width="19.140625" style="22" customWidth="1"/>
    <col min="2825" max="2825" width="19" style="22" customWidth="1"/>
    <col min="2826" max="3072" width="9.140625" style="22"/>
    <col min="3073" max="3073" width="4.7109375" style="22" customWidth="1"/>
    <col min="3074" max="3074" width="18.7109375" style="22" customWidth="1"/>
    <col min="3075" max="3076" width="18" style="22" customWidth="1"/>
    <col min="3077" max="3078" width="16" style="22" customWidth="1"/>
    <col min="3079" max="3079" width="20" style="22" customWidth="1"/>
    <col min="3080" max="3080" width="19.140625" style="22" customWidth="1"/>
    <col min="3081" max="3081" width="19" style="22" customWidth="1"/>
    <col min="3082" max="3328" width="9.140625" style="22"/>
    <col min="3329" max="3329" width="4.7109375" style="22" customWidth="1"/>
    <col min="3330" max="3330" width="18.7109375" style="22" customWidth="1"/>
    <col min="3331" max="3332" width="18" style="22" customWidth="1"/>
    <col min="3333" max="3334" width="16" style="22" customWidth="1"/>
    <col min="3335" max="3335" width="20" style="22" customWidth="1"/>
    <col min="3336" max="3336" width="19.140625" style="22" customWidth="1"/>
    <col min="3337" max="3337" width="19" style="22" customWidth="1"/>
    <col min="3338" max="3584" width="9.140625" style="22"/>
    <col min="3585" max="3585" width="4.7109375" style="22" customWidth="1"/>
    <col min="3586" max="3586" width="18.7109375" style="22" customWidth="1"/>
    <col min="3587" max="3588" width="18" style="22" customWidth="1"/>
    <col min="3589" max="3590" width="16" style="22" customWidth="1"/>
    <col min="3591" max="3591" width="20" style="22" customWidth="1"/>
    <col min="3592" max="3592" width="19.140625" style="22" customWidth="1"/>
    <col min="3593" max="3593" width="19" style="22" customWidth="1"/>
    <col min="3594" max="3840" width="9.140625" style="22"/>
    <col min="3841" max="3841" width="4.7109375" style="22" customWidth="1"/>
    <col min="3842" max="3842" width="18.7109375" style="22" customWidth="1"/>
    <col min="3843" max="3844" width="18" style="22" customWidth="1"/>
    <col min="3845" max="3846" width="16" style="22" customWidth="1"/>
    <col min="3847" max="3847" width="20" style="22" customWidth="1"/>
    <col min="3848" max="3848" width="19.140625" style="22" customWidth="1"/>
    <col min="3849" max="3849" width="19" style="22" customWidth="1"/>
    <col min="3850" max="4096" width="9.140625" style="22"/>
    <col min="4097" max="4097" width="4.7109375" style="22" customWidth="1"/>
    <col min="4098" max="4098" width="18.7109375" style="22" customWidth="1"/>
    <col min="4099" max="4100" width="18" style="22" customWidth="1"/>
    <col min="4101" max="4102" width="16" style="22" customWidth="1"/>
    <col min="4103" max="4103" width="20" style="22" customWidth="1"/>
    <col min="4104" max="4104" width="19.140625" style="22" customWidth="1"/>
    <col min="4105" max="4105" width="19" style="22" customWidth="1"/>
    <col min="4106" max="4352" width="9.140625" style="22"/>
    <col min="4353" max="4353" width="4.7109375" style="22" customWidth="1"/>
    <col min="4354" max="4354" width="18.7109375" style="22" customWidth="1"/>
    <col min="4355" max="4356" width="18" style="22" customWidth="1"/>
    <col min="4357" max="4358" width="16" style="22" customWidth="1"/>
    <col min="4359" max="4359" width="20" style="22" customWidth="1"/>
    <col min="4360" max="4360" width="19.140625" style="22" customWidth="1"/>
    <col min="4361" max="4361" width="19" style="22" customWidth="1"/>
    <col min="4362" max="4608" width="9.140625" style="22"/>
    <col min="4609" max="4609" width="4.7109375" style="22" customWidth="1"/>
    <col min="4610" max="4610" width="18.7109375" style="22" customWidth="1"/>
    <col min="4611" max="4612" width="18" style="22" customWidth="1"/>
    <col min="4613" max="4614" width="16" style="22" customWidth="1"/>
    <col min="4615" max="4615" width="20" style="22" customWidth="1"/>
    <col min="4616" max="4616" width="19.140625" style="22" customWidth="1"/>
    <col min="4617" max="4617" width="19" style="22" customWidth="1"/>
    <col min="4618" max="4864" width="9.140625" style="22"/>
    <col min="4865" max="4865" width="4.7109375" style="22" customWidth="1"/>
    <col min="4866" max="4866" width="18.7109375" style="22" customWidth="1"/>
    <col min="4867" max="4868" width="18" style="22" customWidth="1"/>
    <col min="4869" max="4870" width="16" style="22" customWidth="1"/>
    <col min="4871" max="4871" width="20" style="22" customWidth="1"/>
    <col min="4872" max="4872" width="19.140625" style="22" customWidth="1"/>
    <col min="4873" max="4873" width="19" style="22" customWidth="1"/>
    <col min="4874" max="5120" width="9.140625" style="22"/>
    <col min="5121" max="5121" width="4.7109375" style="22" customWidth="1"/>
    <col min="5122" max="5122" width="18.7109375" style="22" customWidth="1"/>
    <col min="5123" max="5124" width="18" style="22" customWidth="1"/>
    <col min="5125" max="5126" width="16" style="22" customWidth="1"/>
    <col min="5127" max="5127" width="20" style="22" customWidth="1"/>
    <col min="5128" max="5128" width="19.140625" style="22" customWidth="1"/>
    <col min="5129" max="5129" width="19" style="22" customWidth="1"/>
    <col min="5130" max="5376" width="9.140625" style="22"/>
    <col min="5377" max="5377" width="4.7109375" style="22" customWidth="1"/>
    <col min="5378" max="5378" width="18.7109375" style="22" customWidth="1"/>
    <col min="5379" max="5380" width="18" style="22" customWidth="1"/>
    <col min="5381" max="5382" width="16" style="22" customWidth="1"/>
    <col min="5383" max="5383" width="20" style="22" customWidth="1"/>
    <col min="5384" max="5384" width="19.140625" style="22" customWidth="1"/>
    <col min="5385" max="5385" width="19" style="22" customWidth="1"/>
    <col min="5386" max="5632" width="9.140625" style="22"/>
    <col min="5633" max="5633" width="4.7109375" style="22" customWidth="1"/>
    <col min="5634" max="5634" width="18.7109375" style="22" customWidth="1"/>
    <col min="5635" max="5636" width="18" style="22" customWidth="1"/>
    <col min="5637" max="5638" width="16" style="22" customWidth="1"/>
    <col min="5639" max="5639" width="20" style="22" customWidth="1"/>
    <col min="5640" max="5640" width="19.140625" style="22" customWidth="1"/>
    <col min="5641" max="5641" width="19" style="22" customWidth="1"/>
    <col min="5642" max="5888" width="9.140625" style="22"/>
    <col min="5889" max="5889" width="4.7109375" style="22" customWidth="1"/>
    <col min="5890" max="5890" width="18.7109375" style="22" customWidth="1"/>
    <col min="5891" max="5892" width="18" style="22" customWidth="1"/>
    <col min="5893" max="5894" width="16" style="22" customWidth="1"/>
    <col min="5895" max="5895" width="20" style="22" customWidth="1"/>
    <col min="5896" max="5896" width="19.140625" style="22" customWidth="1"/>
    <col min="5897" max="5897" width="19" style="22" customWidth="1"/>
    <col min="5898" max="6144" width="9.140625" style="22"/>
    <col min="6145" max="6145" width="4.7109375" style="22" customWidth="1"/>
    <col min="6146" max="6146" width="18.7109375" style="22" customWidth="1"/>
    <col min="6147" max="6148" width="18" style="22" customWidth="1"/>
    <col min="6149" max="6150" width="16" style="22" customWidth="1"/>
    <col min="6151" max="6151" width="20" style="22" customWidth="1"/>
    <col min="6152" max="6152" width="19.140625" style="22" customWidth="1"/>
    <col min="6153" max="6153" width="19" style="22" customWidth="1"/>
    <col min="6154" max="6400" width="9.140625" style="22"/>
    <col min="6401" max="6401" width="4.7109375" style="22" customWidth="1"/>
    <col min="6402" max="6402" width="18.7109375" style="22" customWidth="1"/>
    <col min="6403" max="6404" width="18" style="22" customWidth="1"/>
    <col min="6405" max="6406" width="16" style="22" customWidth="1"/>
    <col min="6407" max="6407" width="20" style="22" customWidth="1"/>
    <col min="6408" max="6408" width="19.140625" style="22" customWidth="1"/>
    <col min="6409" max="6409" width="19" style="22" customWidth="1"/>
    <col min="6410" max="6656" width="9.140625" style="22"/>
    <col min="6657" max="6657" width="4.7109375" style="22" customWidth="1"/>
    <col min="6658" max="6658" width="18.7109375" style="22" customWidth="1"/>
    <col min="6659" max="6660" width="18" style="22" customWidth="1"/>
    <col min="6661" max="6662" width="16" style="22" customWidth="1"/>
    <col min="6663" max="6663" width="20" style="22" customWidth="1"/>
    <col min="6664" max="6664" width="19.140625" style="22" customWidth="1"/>
    <col min="6665" max="6665" width="19" style="22" customWidth="1"/>
    <col min="6666" max="6912" width="9.140625" style="22"/>
    <col min="6913" max="6913" width="4.7109375" style="22" customWidth="1"/>
    <col min="6914" max="6914" width="18.7109375" style="22" customWidth="1"/>
    <col min="6915" max="6916" width="18" style="22" customWidth="1"/>
    <col min="6917" max="6918" width="16" style="22" customWidth="1"/>
    <col min="6919" max="6919" width="20" style="22" customWidth="1"/>
    <col min="6920" max="6920" width="19.140625" style="22" customWidth="1"/>
    <col min="6921" max="6921" width="19" style="22" customWidth="1"/>
    <col min="6922" max="7168" width="9.140625" style="22"/>
    <col min="7169" max="7169" width="4.7109375" style="22" customWidth="1"/>
    <col min="7170" max="7170" width="18.7109375" style="22" customWidth="1"/>
    <col min="7171" max="7172" width="18" style="22" customWidth="1"/>
    <col min="7173" max="7174" width="16" style="22" customWidth="1"/>
    <col min="7175" max="7175" width="20" style="22" customWidth="1"/>
    <col min="7176" max="7176" width="19.140625" style="22" customWidth="1"/>
    <col min="7177" max="7177" width="19" style="22" customWidth="1"/>
    <col min="7178" max="7424" width="9.140625" style="22"/>
    <col min="7425" max="7425" width="4.7109375" style="22" customWidth="1"/>
    <col min="7426" max="7426" width="18.7109375" style="22" customWidth="1"/>
    <col min="7427" max="7428" width="18" style="22" customWidth="1"/>
    <col min="7429" max="7430" width="16" style="22" customWidth="1"/>
    <col min="7431" max="7431" width="20" style="22" customWidth="1"/>
    <col min="7432" max="7432" width="19.140625" style="22" customWidth="1"/>
    <col min="7433" max="7433" width="19" style="22" customWidth="1"/>
    <col min="7434" max="7680" width="9.140625" style="22"/>
    <col min="7681" max="7681" width="4.7109375" style="22" customWidth="1"/>
    <col min="7682" max="7682" width="18.7109375" style="22" customWidth="1"/>
    <col min="7683" max="7684" width="18" style="22" customWidth="1"/>
    <col min="7685" max="7686" width="16" style="22" customWidth="1"/>
    <col min="7687" max="7687" width="20" style="22" customWidth="1"/>
    <col min="7688" max="7688" width="19.140625" style="22" customWidth="1"/>
    <col min="7689" max="7689" width="19" style="22" customWidth="1"/>
    <col min="7690" max="7936" width="9.140625" style="22"/>
    <col min="7937" max="7937" width="4.7109375" style="22" customWidth="1"/>
    <col min="7938" max="7938" width="18.7109375" style="22" customWidth="1"/>
    <col min="7939" max="7940" width="18" style="22" customWidth="1"/>
    <col min="7941" max="7942" width="16" style="22" customWidth="1"/>
    <col min="7943" max="7943" width="20" style="22" customWidth="1"/>
    <col min="7944" max="7944" width="19.140625" style="22" customWidth="1"/>
    <col min="7945" max="7945" width="19" style="22" customWidth="1"/>
    <col min="7946" max="8192" width="9.140625" style="22"/>
    <col min="8193" max="8193" width="4.7109375" style="22" customWidth="1"/>
    <col min="8194" max="8194" width="18.7109375" style="22" customWidth="1"/>
    <col min="8195" max="8196" width="18" style="22" customWidth="1"/>
    <col min="8197" max="8198" width="16" style="22" customWidth="1"/>
    <col min="8199" max="8199" width="20" style="22" customWidth="1"/>
    <col min="8200" max="8200" width="19.140625" style="22" customWidth="1"/>
    <col min="8201" max="8201" width="19" style="22" customWidth="1"/>
    <col min="8202" max="8448" width="9.140625" style="22"/>
    <col min="8449" max="8449" width="4.7109375" style="22" customWidth="1"/>
    <col min="8450" max="8450" width="18.7109375" style="22" customWidth="1"/>
    <col min="8451" max="8452" width="18" style="22" customWidth="1"/>
    <col min="8453" max="8454" width="16" style="22" customWidth="1"/>
    <col min="8455" max="8455" width="20" style="22" customWidth="1"/>
    <col min="8456" max="8456" width="19.140625" style="22" customWidth="1"/>
    <col min="8457" max="8457" width="19" style="22" customWidth="1"/>
    <col min="8458" max="8704" width="9.140625" style="22"/>
    <col min="8705" max="8705" width="4.7109375" style="22" customWidth="1"/>
    <col min="8706" max="8706" width="18.7109375" style="22" customWidth="1"/>
    <col min="8707" max="8708" width="18" style="22" customWidth="1"/>
    <col min="8709" max="8710" width="16" style="22" customWidth="1"/>
    <col min="8711" max="8711" width="20" style="22" customWidth="1"/>
    <col min="8712" max="8712" width="19.140625" style="22" customWidth="1"/>
    <col min="8713" max="8713" width="19" style="22" customWidth="1"/>
    <col min="8714" max="8960" width="9.140625" style="22"/>
    <col min="8961" max="8961" width="4.7109375" style="22" customWidth="1"/>
    <col min="8962" max="8962" width="18.7109375" style="22" customWidth="1"/>
    <col min="8963" max="8964" width="18" style="22" customWidth="1"/>
    <col min="8965" max="8966" width="16" style="22" customWidth="1"/>
    <col min="8967" max="8967" width="20" style="22" customWidth="1"/>
    <col min="8968" max="8968" width="19.140625" style="22" customWidth="1"/>
    <col min="8969" max="8969" width="19" style="22" customWidth="1"/>
    <col min="8970" max="9216" width="9.140625" style="22"/>
    <col min="9217" max="9217" width="4.7109375" style="22" customWidth="1"/>
    <col min="9218" max="9218" width="18.7109375" style="22" customWidth="1"/>
    <col min="9219" max="9220" width="18" style="22" customWidth="1"/>
    <col min="9221" max="9222" width="16" style="22" customWidth="1"/>
    <col min="9223" max="9223" width="20" style="22" customWidth="1"/>
    <col min="9224" max="9224" width="19.140625" style="22" customWidth="1"/>
    <col min="9225" max="9225" width="19" style="22" customWidth="1"/>
    <col min="9226" max="9472" width="9.140625" style="22"/>
    <col min="9473" max="9473" width="4.7109375" style="22" customWidth="1"/>
    <col min="9474" max="9474" width="18.7109375" style="22" customWidth="1"/>
    <col min="9475" max="9476" width="18" style="22" customWidth="1"/>
    <col min="9477" max="9478" width="16" style="22" customWidth="1"/>
    <col min="9479" max="9479" width="20" style="22" customWidth="1"/>
    <col min="9480" max="9480" width="19.140625" style="22" customWidth="1"/>
    <col min="9481" max="9481" width="19" style="22" customWidth="1"/>
    <col min="9482" max="9728" width="9.140625" style="22"/>
    <col min="9729" max="9729" width="4.7109375" style="22" customWidth="1"/>
    <col min="9730" max="9730" width="18.7109375" style="22" customWidth="1"/>
    <col min="9731" max="9732" width="18" style="22" customWidth="1"/>
    <col min="9733" max="9734" width="16" style="22" customWidth="1"/>
    <col min="9735" max="9735" width="20" style="22" customWidth="1"/>
    <col min="9736" max="9736" width="19.140625" style="22" customWidth="1"/>
    <col min="9737" max="9737" width="19" style="22" customWidth="1"/>
    <col min="9738" max="9984" width="9.140625" style="22"/>
    <col min="9985" max="9985" width="4.7109375" style="22" customWidth="1"/>
    <col min="9986" max="9986" width="18.7109375" style="22" customWidth="1"/>
    <col min="9987" max="9988" width="18" style="22" customWidth="1"/>
    <col min="9989" max="9990" width="16" style="22" customWidth="1"/>
    <col min="9991" max="9991" width="20" style="22" customWidth="1"/>
    <col min="9992" max="9992" width="19.140625" style="22" customWidth="1"/>
    <col min="9993" max="9993" width="19" style="22" customWidth="1"/>
    <col min="9994" max="10240" width="9.140625" style="22"/>
    <col min="10241" max="10241" width="4.7109375" style="22" customWidth="1"/>
    <col min="10242" max="10242" width="18.7109375" style="22" customWidth="1"/>
    <col min="10243" max="10244" width="18" style="22" customWidth="1"/>
    <col min="10245" max="10246" width="16" style="22" customWidth="1"/>
    <col min="10247" max="10247" width="20" style="22" customWidth="1"/>
    <col min="10248" max="10248" width="19.140625" style="22" customWidth="1"/>
    <col min="10249" max="10249" width="19" style="22" customWidth="1"/>
    <col min="10250" max="10496" width="9.140625" style="22"/>
    <col min="10497" max="10497" width="4.7109375" style="22" customWidth="1"/>
    <col min="10498" max="10498" width="18.7109375" style="22" customWidth="1"/>
    <col min="10499" max="10500" width="18" style="22" customWidth="1"/>
    <col min="10501" max="10502" width="16" style="22" customWidth="1"/>
    <col min="10503" max="10503" width="20" style="22" customWidth="1"/>
    <col min="10504" max="10504" width="19.140625" style="22" customWidth="1"/>
    <col min="10505" max="10505" width="19" style="22" customWidth="1"/>
    <col min="10506" max="10752" width="9.140625" style="22"/>
    <col min="10753" max="10753" width="4.7109375" style="22" customWidth="1"/>
    <col min="10754" max="10754" width="18.7109375" style="22" customWidth="1"/>
    <col min="10755" max="10756" width="18" style="22" customWidth="1"/>
    <col min="10757" max="10758" width="16" style="22" customWidth="1"/>
    <col min="10759" max="10759" width="20" style="22" customWidth="1"/>
    <col min="10760" max="10760" width="19.140625" style="22" customWidth="1"/>
    <col min="10761" max="10761" width="19" style="22" customWidth="1"/>
    <col min="10762" max="11008" width="9.140625" style="22"/>
    <col min="11009" max="11009" width="4.7109375" style="22" customWidth="1"/>
    <col min="11010" max="11010" width="18.7109375" style="22" customWidth="1"/>
    <col min="11011" max="11012" width="18" style="22" customWidth="1"/>
    <col min="11013" max="11014" width="16" style="22" customWidth="1"/>
    <col min="11015" max="11015" width="20" style="22" customWidth="1"/>
    <col min="11016" max="11016" width="19.140625" style="22" customWidth="1"/>
    <col min="11017" max="11017" width="19" style="22" customWidth="1"/>
    <col min="11018" max="11264" width="9.140625" style="22"/>
    <col min="11265" max="11265" width="4.7109375" style="22" customWidth="1"/>
    <col min="11266" max="11266" width="18.7109375" style="22" customWidth="1"/>
    <col min="11267" max="11268" width="18" style="22" customWidth="1"/>
    <col min="11269" max="11270" width="16" style="22" customWidth="1"/>
    <col min="11271" max="11271" width="20" style="22" customWidth="1"/>
    <col min="11272" max="11272" width="19.140625" style="22" customWidth="1"/>
    <col min="11273" max="11273" width="19" style="22" customWidth="1"/>
    <col min="11274" max="11520" width="9.140625" style="22"/>
    <col min="11521" max="11521" width="4.7109375" style="22" customWidth="1"/>
    <col min="11522" max="11522" width="18.7109375" style="22" customWidth="1"/>
    <col min="11523" max="11524" width="18" style="22" customWidth="1"/>
    <col min="11525" max="11526" width="16" style="22" customWidth="1"/>
    <col min="11527" max="11527" width="20" style="22" customWidth="1"/>
    <col min="11528" max="11528" width="19.140625" style="22" customWidth="1"/>
    <col min="11529" max="11529" width="19" style="22" customWidth="1"/>
    <col min="11530" max="11776" width="9.140625" style="22"/>
    <col min="11777" max="11777" width="4.7109375" style="22" customWidth="1"/>
    <col min="11778" max="11778" width="18.7109375" style="22" customWidth="1"/>
    <col min="11779" max="11780" width="18" style="22" customWidth="1"/>
    <col min="11781" max="11782" width="16" style="22" customWidth="1"/>
    <col min="11783" max="11783" width="20" style="22" customWidth="1"/>
    <col min="11784" max="11784" width="19.140625" style="22" customWidth="1"/>
    <col min="11785" max="11785" width="19" style="22" customWidth="1"/>
    <col min="11786" max="12032" width="9.140625" style="22"/>
    <col min="12033" max="12033" width="4.7109375" style="22" customWidth="1"/>
    <col min="12034" max="12034" width="18.7109375" style="22" customWidth="1"/>
    <col min="12035" max="12036" width="18" style="22" customWidth="1"/>
    <col min="12037" max="12038" width="16" style="22" customWidth="1"/>
    <col min="12039" max="12039" width="20" style="22" customWidth="1"/>
    <col min="12040" max="12040" width="19.140625" style="22" customWidth="1"/>
    <col min="12041" max="12041" width="19" style="22" customWidth="1"/>
    <col min="12042" max="12288" width="9.140625" style="22"/>
    <col min="12289" max="12289" width="4.7109375" style="22" customWidth="1"/>
    <col min="12290" max="12290" width="18.7109375" style="22" customWidth="1"/>
    <col min="12291" max="12292" width="18" style="22" customWidth="1"/>
    <col min="12293" max="12294" width="16" style="22" customWidth="1"/>
    <col min="12295" max="12295" width="20" style="22" customWidth="1"/>
    <col min="12296" max="12296" width="19.140625" style="22" customWidth="1"/>
    <col min="12297" max="12297" width="19" style="22" customWidth="1"/>
    <col min="12298" max="12544" width="9.140625" style="22"/>
    <col min="12545" max="12545" width="4.7109375" style="22" customWidth="1"/>
    <col min="12546" max="12546" width="18.7109375" style="22" customWidth="1"/>
    <col min="12547" max="12548" width="18" style="22" customWidth="1"/>
    <col min="12549" max="12550" width="16" style="22" customWidth="1"/>
    <col min="12551" max="12551" width="20" style="22" customWidth="1"/>
    <col min="12552" max="12552" width="19.140625" style="22" customWidth="1"/>
    <col min="12553" max="12553" width="19" style="22" customWidth="1"/>
    <col min="12554" max="12800" width="9.140625" style="22"/>
    <col min="12801" max="12801" width="4.7109375" style="22" customWidth="1"/>
    <col min="12802" max="12802" width="18.7109375" style="22" customWidth="1"/>
    <col min="12803" max="12804" width="18" style="22" customWidth="1"/>
    <col min="12805" max="12806" width="16" style="22" customWidth="1"/>
    <col min="12807" max="12807" width="20" style="22" customWidth="1"/>
    <col min="12808" max="12808" width="19.140625" style="22" customWidth="1"/>
    <col min="12809" max="12809" width="19" style="22" customWidth="1"/>
    <col min="12810" max="13056" width="9.140625" style="22"/>
    <col min="13057" max="13057" width="4.7109375" style="22" customWidth="1"/>
    <col min="13058" max="13058" width="18.7109375" style="22" customWidth="1"/>
    <col min="13059" max="13060" width="18" style="22" customWidth="1"/>
    <col min="13061" max="13062" width="16" style="22" customWidth="1"/>
    <col min="13063" max="13063" width="20" style="22" customWidth="1"/>
    <col min="13064" max="13064" width="19.140625" style="22" customWidth="1"/>
    <col min="13065" max="13065" width="19" style="22" customWidth="1"/>
    <col min="13066" max="13312" width="9.140625" style="22"/>
    <col min="13313" max="13313" width="4.7109375" style="22" customWidth="1"/>
    <col min="13314" max="13314" width="18.7109375" style="22" customWidth="1"/>
    <col min="13315" max="13316" width="18" style="22" customWidth="1"/>
    <col min="13317" max="13318" width="16" style="22" customWidth="1"/>
    <col min="13319" max="13319" width="20" style="22" customWidth="1"/>
    <col min="13320" max="13320" width="19.140625" style="22" customWidth="1"/>
    <col min="13321" max="13321" width="19" style="22" customWidth="1"/>
    <col min="13322" max="13568" width="9.140625" style="22"/>
    <col min="13569" max="13569" width="4.7109375" style="22" customWidth="1"/>
    <col min="13570" max="13570" width="18.7109375" style="22" customWidth="1"/>
    <col min="13571" max="13572" width="18" style="22" customWidth="1"/>
    <col min="13573" max="13574" width="16" style="22" customWidth="1"/>
    <col min="13575" max="13575" width="20" style="22" customWidth="1"/>
    <col min="13576" max="13576" width="19.140625" style="22" customWidth="1"/>
    <col min="13577" max="13577" width="19" style="22" customWidth="1"/>
    <col min="13578" max="13824" width="9.140625" style="22"/>
    <col min="13825" max="13825" width="4.7109375" style="22" customWidth="1"/>
    <col min="13826" max="13826" width="18.7109375" style="22" customWidth="1"/>
    <col min="13827" max="13828" width="18" style="22" customWidth="1"/>
    <col min="13829" max="13830" width="16" style="22" customWidth="1"/>
    <col min="13831" max="13831" width="20" style="22" customWidth="1"/>
    <col min="13832" max="13832" width="19.140625" style="22" customWidth="1"/>
    <col min="13833" max="13833" width="19" style="22" customWidth="1"/>
    <col min="13834" max="14080" width="9.140625" style="22"/>
    <col min="14081" max="14081" width="4.7109375" style="22" customWidth="1"/>
    <col min="14082" max="14082" width="18.7109375" style="22" customWidth="1"/>
    <col min="14083" max="14084" width="18" style="22" customWidth="1"/>
    <col min="14085" max="14086" width="16" style="22" customWidth="1"/>
    <col min="14087" max="14087" width="20" style="22" customWidth="1"/>
    <col min="14088" max="14088" width="19.140625" style="22" customWidth="1"/>
    <col min="14089" max="14089" width="19" style="22" customWidth="1"/>
    <col min="14090" max="14336" width="9.140625" style="22"/>
    <col min="14337" max="14337" width="4.7109375" style="22" customWidth="1"/>
    <col min="14338" max="14338" width="18.7109375" style="22" customWidth="1"/>
    <col min="14339" max="14340" width="18" style="22" customWidth="1"/>
    <col min="14341" max="14342" width="16" style="22" customWidth="1"/>
    <col min="14343" max="14343" width="20" style="22" customWidth="1"/>
    <col min="14344" max="14344" width="19.140625" style="22" customWidth="1"/>
    <col min="14345" max="14345" width="19" style="22" customWidth="1"/>
    <col min="14346" max="14592" width="9.140625" style="22"/>
    <col min="14593" max="14593" width="4.7109375" style="22" customWidth="1"/>
    <col min="14594" max="14594" width="18.7109375" style="22" customWidth="1"/>
    <col min="14595" max="14596" width="18" style="22" customWidth="1"/>
    <col min="14597" max="14598" width="16" style="22" customWidth="1"/>
    <col min="14599" max="14599" width="20" style="22" customWidth="1"/>
    <col min="14600" max="14600" width="19.140625" style="22" customWidth="1"/>
    <col min="14601" max="14601" width="19" style="22" customWidth="1"/>
    <col min="14602" max="14848" width="9.140625" style="22"/>
    <col min="14849" max="14849" width="4.7109375" style="22" customWidth="1"/>
    <col min="14850" max="14850" width="18.7109375" style="22" customWidth="1"/>
    <col min="14851" max="14852" width="18" style="22" customWidth="1"/>
    <col min="14853" max="14854" width="16" style="22" customWidth="1"/>
    <col min="14855" max="14855" width="20" style="22" customWidth="1"/>
    <col min="14856" max="14856" width="19.140625" style="22" customWidth="1"/>
    <col min="14857" max="14857" width="19" style="22" customWidth="1"/>
    <col min="14858" max="15104" width="9.140625" style="22"/>
    <col min="15105" max="15105" width="4.7109375" style="22" customWidth="1"/>
    <col min="15106" max="15106" width="18.7109375" style="22" customWidth="1"/>
    <col min="15107" max="15108" width="18" style="22" customWidth="1"/>
    <col min="15109" max="15110" width="16" style="22" customWidth="1"/>
    <col min="15111" max="15111" width="20" style="22" customWidth="1"/>
    <col min="15112" max="15112" width="19.140625" style="22" customWidth="1"/>
    <col min="15113" max="15113" width="19" style="22" customWidth="1"/>
    <col min="15114" max="15360" width="9.140625" style="22"/>
    <col min="15361" max="15361" width="4.7109375" style="22" customWidth="1"/>
    <col min="15362" max="15362" width="18.7109375" style="22" customWidth="1"/>
    <col min="15363" max="15364" width="18" style="22" customWidth="1"/>
    <col min="15365" max="15366" width="16" style="22" customWidth="1"/>
    <col min="15367" max="15367" width="20" style="22" customWidth="1"/>
    <col min="15368" max="15368" width="19.140625" style="22" customWidth="1"/>
    <col min="15369" max="15369" width="19" style="22" customWidth="1"/>
    <col min="15370" max="15616" width="9.140625" style="22"/>
    <col min="15617" max="15617" width="4.7109375" style="22" customWidth="1"/>
    <col min="15618" max="15618" width="18.7109375" style="22" customWidth="1"/>
    <col min="15619" max="15620" width="18" style="22" customWidth="1"/>
    <col min="15621" max="15622" width="16" style="22" customWidth="1"/>
    <col min="15623" max="15623" width="20" style="22" customWidth="1"/>
    <col min="15624" max="15624" width="19.140625" style="22" customWidth="1"/>
    <col min="15625" max="15625" width="19" style="22" customWidth="1"/>
    <col min="15626" max="15872" width="9.140625" style="22"/>
    <col min="15873" max="15873" width="4.7109375" style="22" customWidth="1"/>
    <col min="15874" max="15874" width="18.7109375" style="22" customWidth="1"/>
    <col min="15875" max="15876" width="18" style="22" customWidth="1"/>
    <col min="15877" max="15878" width="16" style="22" customWidth="1"/>
    <col min="15879" max="15879" width="20" style="22" customWidth="1"/>
    <col min="15880" max="15880" width="19.140625" style="22" customWidth="1"/>
    <col min="15881" max="15881" width="19" style="22" customWidth="1"/>
    <col min="15882" max="16128" width="9.140625" style="22"/>
    <col min="16129" max="16129" width="4.7109375" style="22" customWidth="1"/>
    <col min="16130" max="16130" width="18.7109375" style="22" customWidth="1"/>
    <col min="16131" max="16132" width="18" style="22" customWidth="1"/>
    <col min="16133" max="16134" width="16" style="22" customWidth="1"/>
    <col min="16135" max="16135" width="20" style="22" customWidth="1"/>
    <col min="16136" max="16136" width="19.140625" style="22" customWidth="1"/>
    <col min="16137" max="16137" width="19" style="22" customWidth="1"/>
    <col min="16138" max="16384" width="9.140625" style="22"/>
  </cols>
  <sheetData>
    <row r="1" spans="1:13" s="1" customFormat="1" ht="16.5" x14ac:dyDescent="0.25">
      <c r="G1" s="362" t="s">
        <v>202</v>
      </c>
      <c r="H1" s="362"/>
      <c r="I1" s="237"/>
      <c r="J1" s="21"/>
    </row>
    <row r="2" spans="1:13" s="1" customFormat="1" ht="16.5" x14ac:dyDescent="0.25">
      <c r="G2" s="357" t="s">
        <v>17</v>
      </c>
      <c r="H2" s="357"/>
      <c r="I2" s="238"/>
      <c r="J2" s="44"/>
    </row>
    <row r="3" spans="1:13" s="1" customFormat="1" ht="16.5" x14ac:dyDescent="0.25">
      <c r="I3" s="239"/>
    </row>
    <row r="4" spans="1:13" s="1" customFormat="1" ht="18.75" x14ac:dyDescent="0.3">
      <c r="A4" s="519" t="s">
        <v>146</v>
      </c>
      <c r="B4" s="519"/>
      <c r="C4" s="519"/>
      <c r="D4" s="519"/>
      <c r="E4" s="519"/>
      <c r="F4" s="519"/>
      <c r="G4" s="519"/>
      <c r="H4" s="519"/>
      <c r="I4" s="519"/>
      <c r="J4" s="519"/>
    </row>
    <row r="5" spans="1:13" s="1" customFormat="1" ht="18.75" x14ac:dyDescent="0.3">
      <c r="A5" s="517" t="s">
        <v>20</v>
      </c>
      <c r="B5" s="517"/>
      <c r="C5" s="517"/>
      <c r="D5" s="517"/>
      <c r="E5" s="517"/>
      <c r="F5" s="517"/>
      <c r="G5" s="517"/>
      <c r="H5" s="517"/>
      <c r="I5" s="517"/>
      <c r="J5" s="517"/>
    </row>
    <row r="6" spans="1:13" x14ac:dyDescent="0.25">
      <c r="A6" s="520" t="s">
        <v>134</v>
      </c>
      <c r="B6" s="520"/>
      <c r="C6" s="520"/>
      <c r="D6" s="520"/>
      <c r="E6" s="520"/>
      <c r="F6" s="520"/>
      <c r="G6" s="520"/>
      <c r="H6" s="520"/>
      <c r="I6" s="520"/>
    </row>
    <row r="7" spans="1:13" ht="18.75" x14ac:dyDescent="0.3">
      <c r="A7" s="521" t="s">
        <v>89</v>
      </c>
      <c r="B7" s="521"/>
      <c r="C7" s="521"/>
      <c r="D7" s="521"/>
      <c r="E7" s="521"/>
      <c r="F7" s="521"/>
      <c r="G7" s="521"/>
      <c r="H7" s="521"/>
      <c r="I7" s="521"/>
    </row>
    <row r="8" spans="1:13" x14ac:dyDescent="0.25">
      <c r="B8" s="63"/>
    </row>
    <row r="9" spans="1:13" x14ac:dyDescent="0.25">
      <c r="A9" s="506" t="s">
        <v>3</v>
      </c>
      <c r="B9" s="465" t="s">
        <v>21</v>
      </c>
      <c r="C9" s="506" t="s">
        <v>119</v>
      </c>
      <c r="D9" s="465" t="s">
        <v>135</v>
      </c>
      <c r="E9" s="467" t="s">
        <v>136</v>
      </c>
      <c r="F9" s="467"/>
      <c r="G9" s="506" t="s">
        <v>120</v>
      </c>
      <c r="H9" s="506" t="s">
        <v>121</v>
      </c>
      <c r="I9" s="518" t="s">
        <v>327</v>
      </c>
      <c r="J9" s="23"/>
      <c r="K9" s="23"/>
      <c r="L9" s="23"/>
      <c r="M9" s="23"/>
    </row>
    <row r="10" spans="1:13" ht="110.25" x14ac:dyDescent="0.25">
      <c r="A10" s="506"/>
      <c r="B10" s="507"/>
      <c r="C10" s="506"/>
      <c r="D10" s="466"/>
      <c r="E10" s="147" t="s">
        <v>137</v>
      </c>
      <c r="F10" s="147" t="s">
        <v>138</v>
      </c>
      <c r="G10" s="506"/>
      <c r="H10" s="506"/>
      <c r="I10" s="518"/>
      <c r="J10" s="23"/>
      <c r="K10" s="23"/>
      <c r="L10" s="23"/>
      <c r="M10" s="23"/>
    </row>
    <row r="11" spans="1:13" x14ac:dyDescent="0.25">
      <c r="A11" s="15">
        <v>1</v>
      </c>
      <c r="B11" s="15">
        <v>2</v>
      </c>
      <c r="C11" s="15">
        <v>3</v>
      </c>
      <c r="D11" s="15"/>
      <c r="E11" s="15">
        <v>4</v>
      </c>
      <c r="F11" s="15">
        <v>5</v>
      </c>
      <c r="G11" s="15">
        <v>6</v>
      </c>
      <c r="H11" s="15">
        <v>7</v>
      </c>
      <c r="I11" s="241">
        <v>8</v>
      </c>
      <c r="J11" s="23"/>
      <c r="K11" s="23"/>
      <c r="L11" s="23"/>
      <c r="M11" s="23"/>
    </row>
    <row r="12" spans="1:13" ht="82.5" x14ac:dyDescent="0.25">
      <c r="A12" s="51" t="s">
        <v>28</v>
      </c>
      <c r="B12" s="24" t="s">
        <v>123</v>
      </c>
      <c r="C12" s="24" t="s">
        <v>124</v>
      </c>
      <c r="D12" s="234" t="s">
        <v>363</v>
      </c>
      <c r="E12" s="31" t="s">
        <v>343</v>
      </c>
      <c r="F12" s="31" t="s">
        <v>342</v>
      </c>
      <c r="G12" s="8" t="s">
        <v>401</v>
      </c>
      <c r="H12" s="11" t="s">
        <v>344</v>
      </c>
      <c r="I12" s="242">
        <f>'форма 7'!F34</f>
        <v>5569.3962600000004</v>
      </c>
      <c r="J12" s="23"/>
      <c r="K12" s="23"/>
      <c r="L12" s="23"/>
      <c r="M12" s="247">
        <f>I12+I25+I37+I38+I51</f>
        <v>47697.492259999999</v>
      </c>
    </row>
    <row r="13" spans="1:13" ht="16.5" x14ac:dyDescent="0.25">
      <c r="A13" s="15"/>
      <c r="B13" s="490" t="s">
        <v>29</v>
      </c>
      <c r="C13" s="491"/>
      <c r="D13" s="491"/>
      <c r="E13" s="491"/>
      <c r="F13" s="491"/>
      <c r="G13" s="492"/>
      <c r="H13" s="11"/>
      <c r="I13" s="236"/>
      <c r="J13" s="23"/>
      <c r="K13" s="23"/>
      <c r="L13" s="23"/>
      <c r="M13" s="23"/>
    </row>
    <row r="14" spans="1:13" ht="82.5" x14ac:dyDescent="0.25">
      <c r="A14" s="25" t="s">
        <v>30</v>
      </c>
      <c r="B14" s="13" t="s">
        <v>39</v>
      </c>
      <c r="C14" s="13" t="s">
        <v>125</v>
      </c>
      <c r="D14" s="234" t="s">
        <v>363</v>
      </c>
      <c r="E14" s="31" t="s">
        <v>343</v>
      </c>
      <c r="F14" s="31" t="s">
        <v>342</v>
      </c>
      <c r="G14" s="13" t="s">
        <v>345</v>
      </c>
      <c r="H14" s="27">
        <v>964</v>
      </c>
      <c r="I14" s="236">
        <f>'форма 7'!F94+'форма 7'!F93+'форма 7'!F92</f>
        <v>5569.3962599999995</v>
      </c>
      <c r="J14" s="23"/>
      <c r="K14" s="23"/>
      <c r="L14" s="23"/>
      <c r="M14" s="23"/>
    </row>
    <row r="15" spans="1:13" ht="16.5" x14ac:dyDescent="0.25">
      <c r="A15" s="493" t="s">
        <v>31</v>
      </c>
      <c r="B15" s="494"/>
      <c r="C15" s="494"/>
      <c r="D15" s="495"/>
      <c r="E15" s="145"/>
      <c r="F15" s="145"/>
      <c r="G15" s="8"/>
      <c r="H15" s="11"/>
      <c r="I15" s="236"/>
      <c r="J15" s="23"/>
      <c r="K15" s="23"/>
      <c r="L15" s="23"/>
      <c r="M15" s="23"/>
    </row>
    <row r="16" spans="1:13" ht="99" x14ac:dyDescent="0.25">
      <c r="A16" s="28" t="s">
        <v>104</v>
      </c>
      <c r="B16" s="29" t="s">
        <v>126</v>
      </c>
      <c r="C16" s="13" t="s">
        <v>125</v>
      </c>
      <c r="D16" s="234" t="s">
        <v>363</v>
      </c>
      <c r="E16" s="31" t="s">
        <v>343</v>
      </c>
      <c r="F16" s="31" t="s">
        <v>342</v>
      </c>
      <c r="G16" s="30" t="s">
        <v>346</v>
      </c>
      <c r="H16" s="27">
        <v>964</v>
      </c>
      <c r="I16" s="236">
        <v>0</v>
      </c>
      <c r="J16" s="23"/>
      <c r="K16" s="23"/>
      <c r="L16" s="23"/>
      <c r="M16" s="23"/>
    </row>
    <row r="17" spans="1:13" ht="82.5" x14ac:dyDescent="0.25">
      <c r="A17" s="28" t="s">
        <v>32</v>
      </c>
      <c r="B17" s="29" t="s">
        <v>44</v>
      </c>
      <c r="C17" s="13" t="s">
        <v>125</v>
      </c>
      <c r="D17" s="26" t="s">
        <v>151</v>
      </c>
      <c r="E17" s="31" t="s">
        <v>343</v>
      </c>
      <c r="F17" s="31" t="s">
        <v>342</v>
      </c>
      <c r="G17" s="30" t="s">
        <v>347</v>
      </c>
      <c r="H17" s="27">
        <v>964</v>
      </c>
      <c r="I17" s="236">
        <v>0</v>
      </c>
      <c r="J17" s="23"/>
      <c r="K17" s="23"/>
      <c r="L17" s="23"/>
      <c r="M17" s="23"/>
    </row>
    <row r="18" spans="1:13" ht="82.5" x14ac:dyDescent="0.25">
      <c r="A18" s="28" t="s">
        <v>34</v>
      </c>
      <c r="B18" s="29" t="s">
        <v>45</v>
      </c>
      <c r="C18" s="13" t="s">
        <v>125</v>
      </c>
      <c r="D18" s="26" t="s">
        <v>151</v>
      </c>
      <c r="E18" s="31" t="s">
        <v>343</v>
      </c>
      <c r="F18" s="31" t="s">
        <v>342</v>
      </c>
      <c r="G18" s="30" t="s">
        <v>348</v>
      </c>
      <c r="H18" s="27">
        <v>964</v>
      </c>
      <c r="I18" s="236">
        <v>0</v>
      </c>
      <c r="J18" s="23"/>
      <c r="K18" s="23"/>
      <c r="L18" s="23"/>
      <c r="M18" s="23"/>
    </row>
    <row r="19" spans="1:13" ht="82.5" x14ac:dyDescent="0.25">
      <c r="A19" s="32" t="s">
        <v>215</v>
      </c>
      <c r="B19" s="29" t="s">
        <v>46</v>
      </c>
      <c r="C19" s="13" t="s">
        <v>125</v>
      </c>
      <c r="D19" s="26" t="s">
        <v>151</v>
      </c>
      <c r="E19" s="31" t="s">
        <v>343</v>
      </c>
      <c r="F19" s="31" t="s">
        <v>342</v>
      </c>
      <c r="G19" s="30" t="s">
        <v>349</v>
      </c>
      <c r="H19" s="27">
        <v>964</v>
      </c>
      <c r="I19" s="236">
        <v>0</v>
      </c>
      <c r="J19" s="23"/>
      <c r="K19" s="23"/>
      <c r="L19" s="23"/>
      <c r="M19" s="23"/>
    </row>
    <row r="20" spans="1:13" ht="148.5" x14ac:dyDescent="0.25">
      <c r="A20" s="32" t="s">
        <v>216</v>
      </c>
      <c r="B20" s="13" t="s">
        <v>47</v>
      </c>
      <c r="C20" s="3" t="s">
        <v>125</v>
      </c>
      <c r="D20" s="26" t="s">
        <v>151</v>
      </c>
      <c r="E20" s="31" t="s">
        <v>343</v>
      </c>
      <c r="F20" s="31" t="s">
        <v>342</v>
      </c>
      <c r="G20" s="3" t="s">
        <v>350</v>
      </c>
      <c r="H20" s="27">
        <v>964</v>
      </c>
      <c r="I20" s="236">
        <v>0</v>
      </c>
      <c r="J20" s="23"/>
      <c r="K20" s="23"/>
      <c r="L20" s="23"/>
      <c r="M20" s="23"/>
    </row>
    <row r="21" spans="1:13" ht="165" x14ac:dyDescent="0.25">
      <c r="A21" s="32" t="s">
        <v>217</v>
      </c>
      <c r="B21" s="9" t="s">
        <v>48</v>
      </c>
      <c r="C21" s="13" t="s">
        <v>42</v>
      </c>
      <c r="D21" s="26" t="s">
        <v>151</v>
      </c>
      <c r="E21" s="31" t="s">
        <v>343</v>
      </c>
      <c r="F21" s="31" t="s">
        <v>342</v>
      </c>
      <c r="G21" s="13" t="s">
        <v>322</v>
      </c>
      <c r="H21" s="31" t="s">
        <v>344</v>
      </c>
      <c r="I21" s="236">
        <v>0</v>
      </c>
      <c r="J21" s="23"/>
      <c r="K21" s="23"/>
      <c r="L21" s="23"/>
      <c r="M21" s="23"/>
    </row>
    <row r="22" spans="1:13" ht="82.5" x14ac:dyDescent="0.25">
      <c r="A22" s="32" t="s">
        <v>218</v>
      </c>
      <c r="B22" s="13" t="s">
        <v>49</v>
      </c>
      <c r="C22" s="13" t="s">
        <v>42</v>
      </c>
      <c r="D22" s="26" t="s">
        <v>151</v>
      </c>
      <c r="E22" s="31" t="s">
        <v>343</v>
      </c>
      <c r="F22" s="31" t="s">
        <v>342</v>
      </c>
      <c r="G22" s="13" t="s">
        <v>320</v>
      </c>
      <c r="H22" s="31" t="s">
        <v>344</v>
      </c>
      <c r="I22" s="236">
        <v>0</v>
      </c>
      <c r="J22" s="23"/>
      <c r="K22" s="23"/>
      <c r="L22" s="23"/>
      <c r="M22" s="23"/>
    </row>
    <row r="23" spans="1:13" ht="82.5" x14ac:dyDescent="0.25">
      <c r="A23" s="32" t="s">
        <v>219</v>
      </c>
      <c r="B23" s="13" t="s">
        <v>50</v>
      </c>
      <c r="C23" s="13" t="s">
        <v>42</v>
      </c>
      <c r="D23" s="26" t="s">
        <v>151</v>
      </c>
      <c r="E23" s="31" t="s">
        <v>343</v>
      </c>
      <c r="F23" s="31" t="s">
        <v>342</v>
      </c>
      <c r="G23" s="248" t="s">
        <v>323</v>
      </c>
      <c r="H23" s="27">
        <v>964</v>
      </c>
      <c r="I23" s="236">
        <f>'форма 7'!F94+'форма 7'!F93+'форма 7'!F92</f>
        <v>5569.3962599999995</v>
      </c>
      <c r="J23" s="23"/>
      <c r="K23" s="23"/>
      <c r="L23" s="23"/>
      <c r="M23" s="23"/>
    </row>
    <row r="24" spans="1:13" ht="115.5" x14ac:dyDescent="0.25">
      <c r="A24" s="28" t="s">
        <v>220</v>
      </c>
      <c r="B24" s="13" t="s">
        <v>51</v>
      </c>
      <c r="C24" s="13" t="s">
        <v>42</v>
      </c>
      <c r="D24" s="26" t="s">
        <v>151</v>
      </c>
      <c r="E24" s="31" t="s">
        <v>343</v>
      </c>
      <c r="F24" s="31" t="s">
        <v>342</v>
      </c>
      <c r="G24" s="13" t="s">
        <v>351</v>
      </c>
      <c r="H24" s="27">
        <v>964</v>
      </c>
      <c r="I24" s="236">
        <v>0</v>
      </c>
      <c r="J24" s="23"/>
      <c r="K24" s="23"/>
      <c r="L24" s="23"/>
      <c r="M24" s="23"/>
    </row>
    <row r="25" spans="1:13" ht="264" x14ac:dyDescent="0.25">
      <c r="A25" s="33" t="s">
        <v>36</v>
      </c>
      <c r="B25" s="34" t="s">
        <v>128</v>
      </c>
      <c r="C25" s="20" t="s">
        <v>55</v>
      </c>
      <c r="D25" s="234" t="s">
        <v>363</v>
      </c>
      <c r="E25" s="31" t="s">
        <v>343</v>
      </c>
      <c r="F25" s="31" t="s">
        <v>342</v>
      </c>
      <c r="G25" s="13" t="s">
        <v>352</v>
      </c>
      <c r="H25" s="141">
        <v>965</v>
      </c>
      <c r="I25" s="64">
        <f>'форма 7'!F105</f>
        <v>27497.495999999999</v>
      </c>
      <c r="J25" s="35"/>
      <c r="K25" s="23"/>
      <c r="L25" s="23"/>
      <c r="M25" s="23"/>
    </row>
    <row r="26" spans="1:13" ht="16.5" x14ac:dyDescent="0.25">
      <c r="A26" s="36"/>
      <c r="B26" s="493" t="s">
        <v>164</v>
      </c>
      <c r="C26" s="494"/>
      <c r="D26" s="494"/>
      <c r="E26" s="494"/>
      <c r="F26" s="494"/>
      <c r="G26" s="494"/>
      <c r="H26" s="494"/>
      <c r="I26" s="495"/>
      <c r="J26" s="23"/>
      <c r="K26" s="23"/>
      <c r="L26" s="23"/>
      <c r="M26" s="23"/>
    </row>
    <row r="27" spans="1:13" ht="159" customHeight="1" x14ac:dyDescent="0.25">
      <c r="A27" s="146" t="s">
        <v>227</v>
      </c>
      <c r="B27" s="14" t="s">
        <v>402</v>
      </c>
      <c r="C27" s="14" t="s">
        <v>60</v>
      </c>
      <c r="D27" s="234" t="s">
        <v>363</v>
      </c>
      <c r="E27" s="31" t="s">
        <v>343</v>
      </c>
      <c r="F27" s="31" t="s">
        <v>342</v>
      </c>
      <c r="G27" s="14" t="s">
        <v>353</v>
      </c>
      <c r="H27" s="140">
        <v>965</v>
      </c>
      <c r="I27" s="243">
        <f>I29+I35</f>
        <v>27497.496000000003</v>
      </c>
      <c r="J27" s="23"/>
      <c r="K27" s="23"/>
      <c r="L27" s="23"/>
      <c r="M27" s="23"/>
    </row>
    <row r="28" spans="1:13" ht="16.5" x14ac:dyDescent="0.25">
      <c r="A28" s="508" t="s">
        <v>57</v>
      </c>
      <c r="B28" s="509"/>
      <c r="C28" s="509"/>
      <c r="D28" s="509"/>
      <c r="E28" s="509"/>
      <c r="F28" s="509"/>
      <c r="G28" s="509"/>
      <c r="H28" s="509"/>
      <c r="I28" s="510"/>
      <c r="J28" s="23"/>
      <c r="K28" s="23"/>
      <c r="L28" s="23"/>
      <c r="M28" s="23"/>
    </row>
    <row r="29" spans="1:13" ht="47.25" x14ac:dyDescent="0.25">
      <c r="A29" s="497" t="s">
        <v>40</v>
      </c>
      <c r="B29" s="496" t="s">
        <v>58</v>
      </c>
      <c r="C29" s="496" t="s">
        <v>55</v>
      </c>
      <c r="D29" s="175" t="s">
        <v>204</v>
      </c>
      <c r="E29" s="148">
        <v>44558</v>
      </c>
      <c r="F29" s="148">
        <v>44558</v>
      </c>
      <c r="G29" s="175" t="s">
        <v>403</v>
      </c>
      <c r="H29" s="322">
        <v>965</v>
      </c>
      <c r="I29" s="498">
        <f>'форма 7'!F118</f>
        <v>26439.9</v>
      </c>
      <c r="J29" s="35"/>
      <c r="K29" s="23"/>
      <c r="L29" s="23"/>
      <c r="M29" s="23"/>
    </row>
    <row r="30" spans="1:13" ht="63" x14ac:dyDescent="0.25">
      <c r="A30" s="497"/>
      <c r="B30" s="496"/>
      <c r="C30" s="496"/>
      <c r="D30" s="175" t="s">
        <v>205</v>
      </c>
      <c r="E30" s="148">
        <v>44607</v>
      </c>
      <c r="F30" s="149">
        <v>44639</v>
      </c>
      <c r="G30" s="174" t="s">
        <v>400</v>
      </c>
      <c r="H30" s="322"/>
      <c r="I30" s="498"/>
      <c r="J30" s="35"/>
      <c r="K30" s="23"/>
      <c r="L30" s="23"/>
      <c r="M30" s="23"/>
    </row>
    <row r="31" spans="1:13" ht="47.25" x14ac:dyDescent="0.25">
      <c r="A31" s="497"/>
      <c r="B31" s="496"/>
      <c r="C31" s="496"/>
      <c r="D31" s="175" t="s">
        <v>206</v>
      </c>
      <c r="E31" s="148">
        <v>44660</v>
      </c>
      <c r="F31" s="149">
        <v>44696</v>
      </c>
      <c r="G31" s="174" t="s">
        <v>214</v>
      </c>
      <c r="H31" s="322"/>
      <c r="I31" s="498"/>
      <c r="J31" s="35"/>
      <c r="K31" s="23"/>
      <c r="L31" s="23"/>
      <c r="M31" s="247">
        <f>I29+I35</f>
        <v>27497.496000000003</v>
      </c>
    </row>
    <row r="32" spans="1:13" ht="63" x14ac:dyDescent="0.25">
      <c r="A32" s="497"/>
      <c r="B32" s="496"/>
      <c r="C32" s="496"/>
      <c r="D32" s="175" t="s">
        <v>207</v>
      </c>
      <c r="E32" s="148">
        <v>44701</v>
      </c>
      <c r="F32" s="149">
        <v>44706</v>
      </c>
      <c r="G32" s="174" t="s">
        <v>354</v>
      </c>
      <c r="H32" s="322"/>
      <c r="I32" s="498"/>
      <c r="J32" s="35"/>
      <c r="K32" s="23"/>
      <c r="L32" s="23"/>
      <c r="M32" s="23"/>
    </row>
    <row r="33" spans="1:13" ht="63" x14ac:dyDescent="0.25">
      <c r="A33" s="497"/>
      <c r="B33" s="496"/>
      <c r="C33" s="496"/>
      <c r="D33" s="16" t="s">
        <v>264</v>
      </c>
      <c r="E33" s="176">
        <v>44743</v>
      </c>
      <c r="F33" s="149">
        <v>44555</v>
      </c>
      <c r="G33" s="174" t="s">
        <v>355</v>
      </c>
      <c r="H33" s="322"/>
      <c r="I33" s="498"/>
      <c r="J33" s="35"/>
      <c r="K33" s="23"/>
      <c r="L33" s="23"/>
      <c r="M33" s="23"/>
    </row>
    <row r="34" spans="1:13" ht="16.5" x14ac:dyDescent="0.25">
      <c r="A34" s="508" t="s">
        <v>59</v>
      </c>
      <c r="B34" s="509"/>
      <c r="C34" s="509"/>
      <c r="D34" s="509"/>
      <c r="E34" s="509"/>
      <c r="F34" s="509"/>
      <c r="G34" s="509"/>
      <c r="H34" s="509"/>
      <c r="I34" s="510"/>
      <c r="J34" s="23"/>
      <c r="K34" s="23"/>
      <c r="L34" s="23"/>
      <c r="M34" s="23"/>
    </row>
    <row r="35" spans="1:13" ht="82.5" x14ac:dyDescent="0.25">
      <c r="A35" s="180" t="s">
        <v>237</v>
      </c>
      <c r="B35" s="19" t="s">
        <v>113</v>
      </c>
      <c r="C35" s="144" t="s">
        <v>60</v>
      </c>
      <c r="D35" s="234" t="s">
        <v>363</v>
      </c>
      <c r="E35" s="251" t="s">
        <v>343</v>
      </c>
      <c r="F35" s="251" t="s">
        <v>342</v>
      </c>
      <c r="G35" s="26" t="s">
        <v>356</v>
      </c>
      <c r="H35" s="140"/>
      <c r="I35" s="65">
        <f>'форма 7'!F128</f>
        <v>1057.596</v>
      </c>
      <c r="J35" s="35"/>
      <c r="K35" s="23"/>
      <c r="L35" s="23"/>
      <c r="M35" s="23"/>
    </row>
    <row r="36" spans="1:13" ht="16.5" x14ac:dyDescent="0.25">
      <c r="A36" s="511" t="s">
        <v>221</v>
      </c>
      <c r="B36" s="512"/>
      <c r="C36" s="512"/>
      <c r="D36" s="512"/>
      <c r="E36" s="512"/>
      <c r="F36" s="512"/>
      <c r="G36" s="512"/>
      <c r="H36" s="512"/>
      <c r="I36" s="513"/>
      <c r="J36" s="23"/>
      <c r="K36" s="23"/>
      <c r="L36" s="23"/>
      <c r="M36" s="23"/>
    </row>
    <row r="37" spans="1:13" ht="99" x14ac:dyDescent="0.25">
      <c r="A37" s="37" t="s">
        <v>53</v>
      </c>
      <c r="B37" s="178" t="s">
        <v>62</v>
      </c>
      <c r="C37" s="13" t="s">
        <v>35</v>
      </c>
      <c r="D37" s="234" t="s">
        <v>363</v>
      </c>
      <c r="E37" s="251" t="s">
        <v>343</v>
      </c>
      <c r="F37" s="251" t="s">
        <v>342</v>
      </c>
      <c r="G37" s="143" t="s">
        <v>357</v>
      </c>
      <c r="H37" s="140">
        <v>967</v>
      </c>
      <c r="I37" s="65">
        <f>'форма 7'!F135</f>
        <v>7500</v>
      </c>
      <c r="J37" s="35"/>
      <c r="K37" s="23"/>
      <c r="L37" s="23"/>
      <c r="M37" s="23"/>
    </row>
    <row r="38" spans="1:13" ht="49.5" customHeight="1" x14ac:dyDescent="0.25">
      <c r="A38" s="322" t="s">
        <v>222</v>
      </c>
      <c r="B38" s="309" t="s">
        <v>64</v>
      </c>
      <c r="C38" s="309" t="s">
        <v>35</v>
      </c>
      <c r="D38" s="281" t="s">
        <v>204</v>
      </c>
      <c r="E38" s="31" t="s">
        <v>404</v>
      </c>
      <c r="F38" s="31" t="s">
        <v>404</v>
      </c>
      <c r="G38" s="282" t="s">
        <v>405</v>
      </c>
      <c r="H38" s="309">
        <v>967</v>
      </c>
      <c r="I38" s="482">
        <f>'форма 7'!F142</f>
        <v>6525</v>
      </c>
      <c r="J38" s="35"/>
      <c r="K38" s="23"/>
      <c r="L38" s="23"/>
      <c r="M38" s="23"/>
    </row>
    <row r="39" spans="1:13" ht="47.25" x14ac:dyDescent="0.25">
      <c r="A39" s="322"/>
      <c r="B39" s="318"/>
      <c r="C39" s="318"/>
      <c r="D39" s="281" t="s">
        <v>205</v>
      </c>
      <c r="E39" s="148">
        <v>44591</v>
      </c>
      <c r="F39" s="148">
        <v>44599</v>
      </c>
      <c r="G39" s="283" t="s">
        <v>406</v>
      </c>
      <c r="H39" s="318"/>
      <c r="I39" s="483"/>
      <c r="J39" s="35"/>
      <c r="K39" s="23"/>
      <c r="L39" s="23"/>
      <c r="M39" s="23"/>
    </row>
    <row r="40" spans="1:13" ht="33" x14ac:dyDescent="0.25">
      <c r="A40" s="322"/>
      <c r="B40" s="318"/>
      <c r="C40" s="318"/>
      <c r="D40" s="281" t="s">
        <v>206</v>
      </c>
      <c r="E40" s="148">
        <v>44602</v>
      </c>
      <c r="F40" s="148">
        <v>44607</v>
      </c>
      <c r="G40" s="282" t="s">
        <v>407</v>
      </c>
      <c r="H40" s="318"/>
      <c r="I40" s="483"/>
      <c r="J40" s="35"/>
      <c r="K40" s="23"/>
      <c r="L40" s="23"/>
      <c r="M40" s="23"/>
    </row>
    <row r="41" spans="1:13" ht="63" x14ac:dyDescent="0.25">
      <c r="A41" s="322"/>
      <c r="B41" s="318"/>
      <c r="C41" s="318"/>
      <c r="D41" s="281" t="s">
        <v>210</v>
      </c>
      <c r="E41" s="148">
        <v>44608</v>
      </c>
      <c r="F41" s="148">
        <v>44637</v>
      </c>
      <c r="G41" s="283" t="s">
        <v>361</v>
      </c>
      <c r="H41" s="318"/>
      <c r="I41" s="483"/>
      <c r="J41" s="35"/>
      <c r="K41" s="23"/>
      <c r="L41" s="23"/>
      <c r="M41" s="23"/>
    </row>
    <row r="42" spans="1:13" ht="99" x14ac:dyDescent="0.25">
      <c r="A42" s="309"/>
      <c r="B42" s="318"/>
      <c r="C42" s="318"/>
      <c r="D42" s="281" t="s">
        <v>204</v>
      </c>
      <c r="E42" s="148">
        <v>44662</v>
      </c>
      <c r="F42" s="148">
        <v>44662</v>
      </c>
      <c r="G42" s="282" t="s">
        <v>359</v>
      </c>
      <c r="H42" s="318"/>
      <c r="I42" s="483"/>
      <c r="J42" s="35"/>
      <c r="K42" s="23"/>
      <c r="L42" s="23"/>
      <c r="M42" s="23"/>
    </row>
    <row r="43" spans="1:13" ht="94.5" x14ac:dyDescent="0.25">
      <c r="A43" s="318"/>
      <c r="B43" s="318"/>
      <c r="C43" s="318"/>
      <c r="D43" s="281" t="s">
        <v>205</v>
      </c>
      <c r="E43" s="148">
        <v>44673</v>
      </c>
      <c r="F43" s="148">
        <v>44683</v>
      </c>
      <c r="G43" s="295" t="s">
        <v>408</v>
      </c>
      <c r="H43" s="318"/>
      <c r="I43" s="483"/>
      <c r="J43" s="35"/>
      <c r="K43" s="23"/>
      <c r="L43" s="23"/>
      <c r="M43" s="23"/>
    </row>
    <row r="44" spans="1:13" ht="49.5" x14ac:dyDescent="0.25">
      <c r="A44" s="318"/>
      <c r="B44" s="318"/>
      <c r="C44" s="318"/>
      <c r="D44" s="281" t="s">
        <v>206</v>
      </c>
      <c r="E44" s="148">
        <v>44691</v>
      </c>
      <c r="F44" s="148">
        <v>44696</v>
      </c>
      <c r="G44" s="282" t="s">
        <v>360</v>
      </c>
      <c r="H44" s="318"/>
      <c r="I44" s="483"/>
      <c r="J44" s="35"/>
      <c r="K44" s="23"/>
      <c r="L44" s="23"/>
      <c r="M44" s="23"/>
    </row>
    <row r="45" spans="1:13" ht="63" x14ac:dyDescent="0.25">
      <c r="A45" s="310"/>
      <c r="B45" s="310"/>
      <c r="C45" s="310"/>
      <c r="D45" s="281" t="s">
        <v>210</v>
      </c>
      <c r="E45" s="148">
        <v>44697</v>
      </c>
      <c r="F45" s="148">
        <v>44758</v>
      </c>
      <c r="G45" s="283" t="s">
        <v>361</v>
      </c>
      <c r="H45" s="318"/>
      <c r="I45" s="483"/>
      <c r="J45" s="35"/>
      <c r="K45" s="23"/>
      <c r="L45" s="23"/>
      <c r="M45" s="23"/>
    </row>
    <row r="46" spans="1:13" ht="82.5" x14ac:dyDescent="0.25">
      <c r="A46" s="142" t="s">
        <v>223</v>
      </c>
      <c r="B46" s="296" t="s">
        <v>296</v>
      </c>
      <c r="C46" s="297" t="s">
        <v>42</v>
      </c>
      <c r="D46" s="285" t="s">
        <v>363</v>
      </c>
      <c r="E46" s="298">
        <v>44694</v>
      </c>
      <c r="F46" s="298">
        <v>44804</v>
      </c>
      <c r="G46" s="299" t="s">
        <v>362</v>
      </c>
      <c r="H46" s="230">
        <v>967</v>
      </c>
      <c r="I46" s="261">
        <f>I47</f>
        <v>6461.7672300000004</v>
      </c>
      <c r="J46" s="38"/>
      <c r="K46" s="23"/>
      <c r="L46" s="23" t="s">
        <v>262</v>
      </c>
      <c r="M46" s="23"/>
    </row>
    <row r="47" spans="1:13" ht="31.5" x14ac:dyDescent="0.25">
      <c r="A47" s="318" t="s">
        <v>328</v>
      </c>
      <c r="B47" s="522" t="s">
        <v>115</v>
      </c>
      <c r="C47" s="514" t="s">
        <v>42</v>
      </c>
      <c r="D47" s="229" t="s">
        <v>204</v>
      </c>
      <c r="E47" s="31" t="s">
        <v>358</v>
      </c>
      <c r="F47" s="31" t="s">
        <v>358</v>
      </c>
      <c r="G47" s="14"/>
      <c r="H47" s="309">
        <v>967</v>
      </c>
      <c r="I47" s="482">
        <v>6461.7672300000004</v>
      </c>
      <c r="J47" s="38"/>
      <c r="K47" s="23"/>
      <c r="L47" s="23"/>
      <c r="M47" s="23"/>
    </row>
    <row r="48" spans="1:13" ht="31.5" x14ac:dyDescent="0.25">
      <c r="A48" s="318"/>
      <c r="B48" s="523"/>
      <c r="C48" s="515"/>
      <c r="D48" s="229" t="s">
        <v>205</v>
      </c>
      <c r="E48" s="148">
        <v>44705</v>
      </c>
      <c r="F48" s="148">
        <v>44716</v>
      </c>
      <c r="G48" s="235"/>
      <c r="H48" s="318"/>
      <c r="I48" s="483"/>
      <c r="J48" s="38"/>
      <c r="K48" s="23"/>
      <c r="L48" s="23"/>
      <c r="M48" s="23"/>
    </row>
    <row r="49" spans="1:13" ht="31.5" x14ac:dyDescent="0.25">
      <c r="A49" s="318"/>
      <c r="B49" s="523"/>
      <c r="C49" s="515"/>
      <c r="D49" s="229" t="s">
        <v>206</v>
      </c>
      <c r="E49" s="148">
        <v>44720</v>
      </c>
      <c r="F49" s="148">
        <v>44727</v>
      </c>
      <c r="G49" s="14"/>
      <c r="H49" s="318"/>
      <c r="I49" s="483"/>
      <c r="J49" s="38"/>
      <c r="K49" s="23"/>
      <c r="L49" s="23"/>
      <c r="M49" s="23"/>
    </row>
    <row r="50" spans="1:13" ht="31.5" x14ac:dyDescent="0.25">
      <c r="A50" s="310"/>
      <c r="B50" s="524"/>
      <c r="C50" s="516"/>
      <c r="D50" s="229" t="s">
        <v>210</v>
      </c>
      <c r="E50" s="148">
        <v>44728</v>
      </c>
      <c r="F50" s="148">
        <v>44804</v>
      </c>
      <c r="G50" s="235"/>
      <c r="H50" s="310"/>
      <c r="I50" s="484"/>
      <c r="J50" s="38"/>
      <c r="K50" s="23"/>
      <c r="L50" s="23"/>
      <c r="M50" s="23"/>
    </row>
    <row r="51" spans="1:13" ht="61.5" customHeight="1" x14ac:dyDescent="0.25">
      <c r="A51" s="309" t="s">
        <v>224</v>
      </c>
      <c r="B51" s="501" t="s">
        <v>298</v>
      </c>
      <c r="C51" s="486" t="s">
        <v>42</v>
      </c>
      <c r="D51" s="527" t="s">
        <v>363</v>
      </c>
      <c r="E51" s="530" t="s">
        <v>343</v>
      </c>
      <c r="F51" s="530" t="s">
        <v>342</v>
      </c>
      <c r="G51" s="499" t="s">
        <v>325</v>
      </c>
      <c r="H51" s="525">
        <v>964</v>
      </c>
      <c r="I51" s="500">
        <f>I55+I59+I63</f>
        <v>605.6</v>
      </c>
      <c r="J51" s="23"/>
      <c r="K51" s="23"/>
      <c r="L51" s="23" t="s">
        <v>262</v>
      </c>
      <c r="M51" s="23"/>
    </row>
    <row r="52" spans="1:13" ht="35.25" customHeight="1" x14ac:dyDescent="0.25">
      <c r="A52" s="318"/>
      <c r="B52" s="501"/>
      <c r="C52" s="486"/>
      <c r="D52" s="528"/>
      <c r="E52" s="531"/>
      <c r="F52" s="531"/>
      <c r="G52" s="499"/>
      <c r="H52" s="526"/>
      <c r="I52" s="500"/>
      <c r="J52" s="23"/>
      <c r="K52" s="23"/>
      <c r="L52" s="23"/>
      <c r="M52" s="23"/>
    </row>
    <row r="53" spans="1:13" ht="38.25" hidden="1" customHeight="1" x14ac:dyDescent="0.25">
      <c r="A53" s="318"/>
      <c r="B53" s="501"/>
      <c r="C53" s="486"/>
      <c r="D53" s="528"/>
      <c r="E53" s="252"/>
      <c r="F53" s="252"/>
      <c r="G53" s="499"/>
      <c r="I53" s="500"/>
      <c r="J53" s="23"/>
      <c r="K53" s="23"/>
      <c r="L53" s="23"/>
      <c r="M53" s="23"/>
    </row>
    <row r="54" spans="1:13" ht="16.5" hidden="1" customHeight="1" x14ac:dyDescent="0.25">
      <c r="A54" s="310"/>
      <c r="B54" s="501"/>
      <c r="C54" s="486"/>
      <c r="D54" s="529"/>
      <c r="E54" s="252"/>
      <c r="F54" s="222"/>
      <c r="G54" s="499"/>
      <c r="I54" s="500"/>
      <c r="J54" s="23"/>
      <c r="K54" s="23"/>
      <c r="L54" s="23"/>
      <c r="M54" s="23"/>
    </row>
    <row r="55" spans="1:13" ht="31.5" x14ac:dyDescent="0.25">
      <c r="A55" s="309" t="s">
        <v>329</v>
      </c>
      <c r="B55" s="485" t="s">
        <v>117</v>
      </c>
      <c r="C55" s="486" t="s">
        <v>42</v>
      </c>
      <c r="D55" s="229" t="s">
        <v>204</v>
      </c>
      <c r="E55" s="252" t="s">
        <v>380</v>
      </c>
      <c r="F55" s="222" t="s">
        <v>380</v>
      </c>
      <c r="G55" s="514"/>
      <c r="H55" s="322">
        <v>964</v>
      </c>
      <c r="I55" s="487">
        <f>'форма 7'!F170</f>
        <v>364</v>
      </c>
      <c r="J55" s="23"/>
      <c r="K55" s="23"/>
      <c r="L55" s="23"/>
      <c r="M55" s="23"/>
    </row>
    <row r="56" spans="1:13" ht="31.5" x14ac:dyDescent="0.25">
      <c r="A56" s="318"/>
      <c r="B56" s="485"/>
      <c r="C56" s="486"/>
      <c r="D56" s="229" t="s">
        <v>205</v>
      </c>
      <c r="E56" s="252" t="s">
        <v>382</v>
      </c>
      <c r="F56" s="222" t="s">
        <v>381</v>
      </c>
      <c r="G56" s="515"/>
      <c r="H56" s="322"/>
      <c r="I56" s="487"/>
      <c r="J56" s="23"/>
      <c r="K56" s="23"/>
      <c r="L56" s="23"/>
      <c r="M56" s="23"/>
    </row>
    <row r="57" spans="1:13" ht="31.5" x14ac:dyDescent="0.25">
      <c r="A57" s="318"/>
      <c r="B57" s="485"/>
      <c r="C57" s="486"/>
      <c r="D57" s="229" t="s">
        <v>209</v>
      </c>
      <c r="E57" s="252" t="s">
        <v>383</v>
      </c>
      <c r="F57" s="222" t="s">
        <v>384</v>
      </c>
      <c r="G57" s="515"/>
      <c r="H57" s="322"/>
      <c r="I57" s="487"/>
      <c r="J57" s="23"/>
      <c r="K57" s="23"/>
      <c r="L57" s="23"/>
      <c r="M57" s="23"/>
    </row>
    <row r="58" spans="1:13" ht="78" customHeight="1" x14ac:dyDescent="0.25">
      <c r="A58" s="310"/>
      <c r="B58" s="485"/>
      <c r="C58" s="486"/>
      <c r="D58" s="229" t="s">
        <v>210</v>
      </c>
      <c r="E58" s="252" t="s">
        <v>385</v>
      </c>
      <c r="F58" s="222" t="s">
        <v>342</v>
      </c>
      <c r="G58" s="516"/>
      <c r="H58" s="322"/>
      <c r="I58" s="487"/>
      <c r="J58" s="23"/>
      <c r="K58" s="23"/>
      <c r="L58" s="23"/>
      <c r="M58" s="23"/>
    </row>
    <row r="59" spans="1:13" ht="31.5" x14ac:dyDescent="0.25">
      <c r="A59" s="309" t="s">
        <v>330</v>
      </c>
      <c r="B59" s="309" t="s">
        <v>165</v>
      </c>
      <c r="C59" s="309" t="s">
        <v>42</v>
      </c>
      <c r="D59" s="185" t="s">
        <v>204</v>
      </c>
      <c r="E59" s="252" t="s">
        <v>380</v>
      </c>
      <c r="F59" s="222" t="s">
        <v>380</v>
      </c>
      <c r="G59" s="514"/>
      <c r="H59" s="309">
        <v>964</v>
      </c>
      <c r="I59" s="502">
        <f>'форма 7'!F177</f>
        <v>41.6</v>
      </c>
      <c r="J59" s="23"/>
      <c r="K59" s="23"/>
      <c r="L59" s="23" t="s">
        <v>262</v>
      </c>
      <c r="M59" s="23"/>
    </row>
    <row r="60" spans="1:13" ht="31.5" x14ac:dyDescent="0.25">
      <c r="A60" s="318"/>
      <c r="B60" s="318"/>
      <c r="C60" s="318"/>
      <c r="D60" s="185" t="s">
        <v>205</v>
      </c>
      <c r="E60" s="252" t="s">
        <v>382</v>
      </c>
      <c r="F60" s="222" t="s">
        <v>381</v>
      </c>
      <c r="G60" s="515"/>
      <c r="H60" s="318"/>
      <c r="I60" s="503"/>
      <c r="J60" s="23"/>
      <c r="K60" s="23"/>
      <c r="L60" s="23"/>
      <c r="M60" s="23"/>
    </row>
    <row r="61" spans="1:13" ht="31.5" x14ac:dyDescent="0.25">
      <c r="A61" s="318"/>
      <c r="B61" s="318"/>
      <c r="C61" s="318"/>
      <c r="D61" s="185" t="s">
        <v>209</v>
      </c>
      <c r="E61" s="252" t="s">
        <v>383</v>
      </c>
      <c r="F61" s="222" t="s">
        <v>384</v>
      </c>
      <c r="G61" s="515"/>
      <c r="H61" s="318"/>
      <c r="I61" s="503"/>
      <c r="J61" s="23"/>
      <c r="K61" s="23"/>
      <c r="L61" s="23"/>
      <c r="M61" s="23"/>
    </row>
    <row r="62" spans="1:13" ht="31.5" x14ac:dyDescent="0.25">
      <c r="A62" s="310"/>
      <c r="B62" s="310"/>
      <c r="C62" s="310"/>
      <c r="D62" s="185" t="s">
        <v>210</v>
      </c>
      <c r="E62" s="252" t="s">
        <v>385</v>
      </c>
      <c r="F62" s="222" t="s">
        <v>342</v>
      </c>
      <c r="G62" s="516"/>
      <c r="H62" s="318"/>
      <c r="I62" s="504"/>
      <c r="J62" s="23"/>
      <c r="K62" s="23"/>
      <c r="L62" s="23"/>
      <c r="M62" s="23"/>
    </row>
    <row r="63" spans="1:13" ht="115.5" x14ac:dyDescent="0.25">
      <c r="A63" s="309" t="s">
        <v>331</v>
      </c>
      <c r="B63" s="514" t="s">
        <v>295</v>
      </c>
      <c r="C63" s="514" t="s">
        <v>42</v>
      </c>
      <c r="D63" s="185" t="s">
        <v>204</v>
      </c>
      <c r="E63" s="148">
        <v>44578</v>
      </c>
      <c r="F63" s="148">
        <v>44578</v>
      </c>
      <c r="G63" s="14" t="s">
        <v>364</v>
      </c>
      <c r="H63" s="309">
        <v>964</v>
      </c>
      <c r="I63" s="502">
        <f>'форма 7'!F184</f>
        <v>200</v>
      </c>
      <c r="J63" s="23"/>
      <c r="K63" s="23"/>
      <c r="L63" s="23" t="s">
        <v>262</v>
      </c>
      <c r="M63" s="23"/>
    </row>
    <row r="64" spans="1:13" ht="110.25" x14ac:dyDescent="0.25">
      <c r="A64" s="318"/>
      <c r="B64" s="515"/>
      <c r="C64" s="515"/>
      <c r="D64" s="185" t="s">
        <v>205</v>
      </c>
      <c r="E64" s="148">
        <v>44589</v>
      </c>
      <c r="F64" s="148">
        <v>44599</v>
      </c>
      <c r="G64" s="235" t="s">
        <v>365</v>
      </c>
      <c r="H64" s="318"/>
      <c r="I64" s="503"/>
      <c r="J64" s="23"/>
      <c r="K64" s="23"/>
      <c r="L64" s="23"/>
      <c r="M64" s="23"/>
    </row>
    <row r="65" spans="1:13" ht="49.5" x14ac:dyDescent="0.25">
      <c r="A65" s="318"/>
      <c r="B65" s="515"/>
      <c r="C65" s="515"/>
      <c r="D65" s="185" t="s">
        <v>209</v>
      </c>
      <c r="E65" s="148">
        <v>44606</v>
      </c>
      <c r="F65" s="148">
        <v>44617</v>
      </c>
      <c r="G65" s="231" t="s">
        <v>360</v>
      </c>
      <c r="H65" s="318"/>
      <c r="I65" s="503"/>
      <c r="J65" s="23"/>
      <c r="K65" s="23"/>
      <c r="L65" s="23"/>
      <c r="M65" s="23"/>
    </row>
    <row r="66" spans="1:13" ht="63" x14ac:dyDescent="0.25">
      <c r="A66" s="310"/>
      <c r="B66" s="516"/>
      <c r="C66" s="516"/>
      <c r="D66" s="185" t="s">
        <v>210</v>
      </c>
      <c r="E66" s="148">
        <v>44618</v>
      </c>
      <c r="F66" s="148">
        <v>44926</v>
      </c>
      <c r="G66" s="235" t="s">
        <v>361</v>
      </c>
      <c r="H66" s="310"/>
      <c r="I66" s="504"/>
      <c r="J66" s="23"/>
      <c r="K66" s="23"/>
      <c r="L66" s="23"/>
      <c r="M66" s="23"/>
    </row>
    <row r="67" spans="1:13" ht="31.5" hidden="1" outlineLevel="1" x14ac:dyDescent="0.25">
      <c r="A67" s="309" t="s">
        <v>225</v>
      </c>
      <c r="B67" s="309" t="s">
        <v>166</v>
      </c>
      <c r="C67" s="309" t="s">
        <v>42</v>
      </c>
      <c r="D67" s="185" t="s">
        <v>204</v>
      </c>
      <c r="E67" s="39"/>
      <c r="F67" s="39"/>
      <c r="G67" s="9"/>
      <c r="H67" s="309"/>
      <c r="I67" s="502"/>
      <c r="J67" s="38"/>
      <c r="K67" s="23"/>
      <c r="L67" s="23" t="s">
        <v>262</v>
      </c>
      <c r="M67" s="23"/>
    </row>
    <row r="68" spans="1:13" ht="31.5" hidden="1" outlineLevel="1" x14ac:dyDescent="0.25">
      <c r="A68" s="318"/>
      <c r="B68" s="318"/>
      <c r="C68" s="318"/>
      <c r="D68" s="185" t="s">
        <v>205</v>
      </c>
      <c r="E68" s="148"/>
      <c r="F68" s="148"/>
      <c r="G68" s="9"/>
      <c r="H68" s="318"/>
      <c r="I68" s="503"/>
      <c r="J68" s="38"/>
      <c r="K68" s="23"/>
      <c r="L68" s="23"/>
      <c r="M68" s="23"/>
    </row>
    <row r="69" spans="1:13" ht="31.5" hidden="1" outlineLevel="1" x14ac:dyDescent="0.25">
      <c r="A69" s="318"/>
      <c r="B69" s="318"/>
      <c r="C69" s="318"/>
      <c r="D69" s="185" t="s">
        <v>209</v>
      </c>
      <c r="E69" s="39"/>
      <c r="F69" s="39"/>
      <c r="G69" s="9"/>
      <c r="H69" s="318"/>
      <c r="I69" s="503"/>
      <c r="J69" s="38"/>
      <c r="K69" s="23"/>
      <c r="L69" s="23"/>
      <c r="M69" s="23"/>
    </row>
    <row r="70" spans="1:13" ht="31.5" hidden="1" outlineLevel="1" x14ac:dyDescent="0.25">
      <c r="A70" s="310"/>
      <c r="B70" s="310"/>
      <c r="C70" s="310"/>
      <c r="D70" s="185" t="s">
        <v>210</v>
      </c>
      <c r="E70" s="39"/>
      <c r="F70" s="148"/>
      <c r="G70" s="9"/>
      <c r="H70" s="310"/>
      <c r="I70" s="504"/>
      <c r="J70" s="38"/>
      <c r="K70" s="23"/>
      <c r="L70" s="23"/>
      <c r="M70" s="23"/>
    </row>
    <row r="71" spans="1:13" ht="132" collapsed="1" x14ac:dyDescent="0.25">
      <c r="A71" s="140" t="s">
        <v>226</v>
      </c>
      <c r="B71" s="218" t="s">
        <v>131</v>
      </c>
      <c r="C71" s="14" t="s">
        <v>42</v>
      </c>
      <c r="D71" s="234" t="s">
        <v>363</v>
      </c>
      <c r="E71" s="251" t="s">
        <v>343</v>
      </c>
      <c r="F71" s="251" t="s">
        <v>342</v>
      </c>
      <c r="G71" s="14" t="s">
        <v>366</v>
      </c>
      <c r="H71" s="525">
        <v>964</v>
      </c>
      <c r="I71" s="244">
        <f>'форма 7'!F198+'форма 7'!F197</f>
        <v>324.73768999999999</v>
      </c>
      <c r="J71" s="23"/>
      <c r="K71" s="23"/>
      <c r="L71" s="23"/>
      <c r="M71" s="23"/>
    </row>
    <row r="72" spans="1:13" s="42" customFormat="1" x14ac:dyDescent="0.25">
      <c r="A72" s="17"/>
      <c r="B72" s="18" t="s">
        <v>96</v>
      </c>
      <c r="C72" s="18"/>
      <c r="D72" s="18"/>
      <c r="E72" s="253"/>
      <c r="F72" s="253"/>
      <c r="G72" s="18"/>
      <c r="H72" s="526"/>
      <c r="I72" s="245">
        <f>I71+I63+I59+I55+I38+I37+I35+I29+I12+I47</f>
        <v>54483.997179999998</v>
      </c>
      <c r="J72" s="40"/>
      <c r="K72" s="41"/>
      <c r="L72" s="40">
        <f>'форма 7'!K12-'откор. ф.8'!I72</f>
        <v>-6680.4838399999935</v>
      </c>
      <c r="M72" s="41"/>
    </row>
    <row r="73" spans="1:13" x14ac:dyDescent="0.25">
      <c r="A73" s="15"/>
      <c r="B73" s="16"/>
      <c r="C73" s="16"/>
      <c r="D73" s="16"/>
      <c r="E73" s="16"/>
      <c r="F73" s="16"/>
      <c r="G73" s="16"/>
      <c r="H73" s="16"/>
      <c r="I73" s="246"/>
      <c r="J73" s="23"/>
      <c r="K73" s="23"/>
      <c r="L73" s="23"/>
      <c r="M73" s="23"/>
    </row>
    <row r="74" spans="1:13" x14ac:dyDescent="0.25">
      <c r="A74" s="15"/>
      <c r="B74" s="16"/>
      <c r="C74" s="16"/>
      <c r="D74" s="16"/>
      <c r="E74" s="16"/>
      <c r="F74" s="16"/>
      <c r="G74" s="16"/>
      <c r="H74" s="16"/>
      <c r="I74" s="246"/>
      <c r="J74" s="23"/>
      <c r="K74" s="23"/>
      <c r="L74" s="247">
        <f>46747.22995-I72</f>
        <v>-7736.7672299999977</v>
      </c>
      <c r="M74" s="23"/>
    </row>
    <row r="75" spans="1:13" outlineLevel="1" x14ac:dyDescent="0.25">
      <c r="A75" s="15" t="s">
        <v>122</v>
      </c>
      <c r="B75" s="16" t="s">
        <v>139</v>
      </c>
      <c r="C75" s="16"/>
      <c r="D75" s="16"/>
      <c r="E75" s="16"/>
      <c r="F75" s="16"/>
      <c r="G75" s="16"/>
      <c r="H75" s="16"/>
      <c r="I75" s="246"/>
      <c r="J75" s="23"/>
      <c r="K75" s="23"/>
      <c r="L75" s="23"/>
      <c r="M75" s="23"/>
    </row>
    <row r="76" spans="1:13" outlineLevel="1" x14ac:dyDescent="0.25">
      <c r="A76" s="15" t="s">
        <v>127</v>
      </c>
      <c r="B76" s="16" t="s">
        <v>140</v>
      </c>
      <c r="C76" s="16"/>
      <c r="D76" s="16"/>
      <c r="E76" s="16"/>
      <c r="F76" s="16"/>
      <c r="G76" s="16"/>
      <c r="H76" s="16"/>
      <c r="I76" s="246"/>
      <c r="J76" s="23"/>
      <c r="K76" s="23"/>
      <c r="L76" s="23"/>
      <c r="M76" s="23"/>
    </row>
    <row r="77" spans="1:13" outlineLevel="1" x14ac:dyDescent="0.25">
      <c r="A77" s="15"/>
      <c r="B77" s="16" t="s">
        <v>141</v>
      </c>
      <c r="C77" s="16"/>
      <c r="D77" s="16"/>
      <c r="E77" s="16"/>
      <c r="F77" s="16"/>
      <c r="G77" s="16"/>
      <c r="H77" s="16"/>
      <c r="I77" s="246"/>
      <c r="J77" s="23"/>
      <c r="K77" s="23"/>
      <c r="L77" s="23"/>
      <c r="M77" s="23"/>
    </row>
    <row r="78" spans="1:13" outlineLevel="1" x14ac:dyDescent="0.25">
      <c r="A78" s="15" t="s">
        <v>71</v>
      </c>
      <c r="B78" s="16" t="s">
        <v>142</v>
      </c>
      <c r="C78" s="16"/>
      <c r="D78" s="16"/>
      <c r="E78" s="16"/>
      <c r="F78" s="16"/>
      <c r="G78" s="16"/>
      <c r="H78" s="16"/>
      <c r="I78" s="246"/>
      <c r="J78" s="23"/>
      <c r="K78" s="23"/>
      <c r="L78" s="23"/>
      <c r="M78" s="23"/>
    </row>
    <row r="79" spans="1:13" outlineLevel="1" x14ac:dyDescent="0.25">
      <c r="A79" s="15"/>
      <c r="B79" s="16" t="s">
        <v>71</v>
      </c>
      <c r="C79" s="16"/>
      <c r="D79" s="16"/>
      <c r="E79" s="16"/>
      <c r="F79" s="16"/>
      <c r="G79" s="16"/>
      <c r="H79" s="16"/>
      <c r="I79" s="246"/>
      <c r="J79" s="23"/>
      <c r="K79" s="23"/>
      <c r="L79" s="23"/>
      <c r="M79" s="23"/>
    </row>
    <row r="80" spans="1:13" outlineLevel="1" collapsed="1" x14ac:dyDescent="0.25">
      <c r="A80" s="505" t="s">
        <v>143</v>
      </c>
      <c r="B80" s="505"/>
      <c r="C80" s="505"/>
      <c r="D80" s="505"/>
      <c r="E80" s="505"/>
      <c r="F80" s="505"/>
      <c r="G80" s="505"/>
      <c r="H80" s="505"/>
      <c r="I80" s="505"/>
      <c r="J80" s="23"/>
      <c r="K80" s="23"/>
      <c r="L80" s="23"/>
      <c r="M80" s="23"/>
    </row>
    <row r="81" spans="1:13" outlineLevel="1" x14ac:dyDescent="0.25">
      <c r="A81" s="488" t="s">
        <v>144</v>
      </c>
      <c r="B81" s="488"/>
      <c r="C81" s="488"/>
      <c r="D81" s="488"/>
      <c r="E81" s="488"/>
      <c r="F81" s="488"/>
      <c r="G81" s="488"/>
      <c r="H81" s="488"/>
      <c r="I81" s="488"/>
      <c r="J81" s="23"/>
      <c r="K81" s="23"/>
      <c r="L81" s="23"/>
      <c r="M81" s="23"/>
    </row>
    <row r="82" spans="1:13" outlineLevel="1" x14ac:dyDescent="0.25">
      <c r="A82" s="489" t="s">
        <v>145</v>
      </c>
      <c r="B82" s="489"/>
      <c r="C82" s="489"/>
      <c r="D82" s="489"/>
      <c r="E82" s="489"/>
      <c r="F82" s="489"/>
      <c r="G82" s="489"/>
      <c r="H82" s="489"/>
      <c r="I82" s="489"/>
      <c r="J82" s="23"/>
      <c r="K82" s="23"/>
      <c r="L82" s="23"/>
      <c r="M82" s="23"/>
    </row>
    <row r="83" spans="1:13" outlineLevel="1" x14ac:dyDescent="0.25">
      <c r="A83" s="23"/>
      <c r="B83" s="23"/>
      <c r="C83" s="23"/>
      <c r="D83" s="23"/>
      <c r="E83" s="23"/>
      <c r="F83" s="23"/>
      <c r="G83" s="23"/>
      <c r="H83" s="23"/>
      <c r="I83" s="247"/>
      <c r="J83" s="23"/>
      <c r="K83" s="23"/>
      <c r="L83" s="23"/>
      <c r="M83" s="23"/>
    </row>
    <row r="84" spans="1:13" x14ac:dyDescent="0.25">
      <c r="A84" s="23"/>
      <c r="B84" s="23"/>
      <c r="C84" s="23"/>
      <c r="D84" s="23"/>
      <c r="E84" s="23"/>
      <c r="F84" s="23"/>
      <c r="G84" s="23"/>
      <c r="H84" s="23"/>
      <c r="I84" s="247"/>
      <c r="J84" s="23"/>
      <c r="K84" s="23"/>
      <c r="L84" s="23"/>
      <c r="M84" s="23"/>
    </row>
    <row r="85" spans="1:13" x14ac:dyDescent="0.25">
      <c r="A85" s="23"/>
      <c r="B85" s="23"/>
      <c r="C85" s="23"/>
      <c r="D85" s="23"/>
      <c r="E85" s="23"/>
      <c r="F85" s="23"/>
      <c r="G85" s="23"/>
      <c r="H85" s="23"/>
      <c r="I85" s="247"/>
      <c r="J85" s="23"/>
      <c r="K85" s="23"/>
      <c r="L85" s="23"/>
      <c r="M85" s="23"/>
    </row>
    <row r="86" spans="1:13" x14ac:dyDescent="0.25">
      <c r="A86" s="23"/>
      <c r="B86" s="23"/>
      <c r="C86" s="23"/>
      <c r="D86" s="23"/>
      <c r="E86" s="23"/>
      <c r="F86" s="23"/>
      <c r="G86" s="23"/>
      <c r="H86" s="23"/>
      <c r="I86" s="247"/>
      <c r="J86" s="23"/>
      <c r="K86" s="23"/>
      <c r="L86" s="23"/>
      <c r="M86" s="23"/>
    </row>
    <row r="87" spans="1:13" x14ac:dyDescent="0.25">
      <c r="A87" s="23"/>
      <c r="B87" s="23"/>
      <c r="C87" s="23"/>
      <c r="D87" s="23"/>
      <c r="E87" s="23"/>
      <c r="F87" s="23"/>
      <c r="G87" s="23"/>
      <c r="H87" s="23"/>
      <c r="I87" s="247"/>
      <c r="J87" s="23"/>
      <c r="K87" s="23"/>
      <c r="L87" s="23"/>
      <c r="M87" s="23"/>
    </row>
    <row r="88" spans="1:13" x14ac:dyDescent="0.25">
      <c r="A88" s="23"/>
      <c r="B88" s="23"/>
      <c r="C88" s="23"/>
      <c r="D88" s="23"/>
      <c r="E88" s="23"/>
      <c r="F88" s="23"/>
      <c r="G88" s="23"/>
      <c r="H88" s="23"/>
      <c r="I88" s="247"/>
      <c r="J88" s="23"/>
      <c r="K88" s="23"/>
      <c r="L88" s="23"/>
      <c r="M88" s="23"/>
    </row>
    <row r="89" spans="1:13" x14ac:dyDescent="0.25">
      <c r="A89" s="23"/>
      <c r="B89" s="23"/>
      <c r="C89" s="23"/>
      <c r="D89" s="23"/>
      <c r="E89" s="23"/>
      <c r="F89" s="23"/>
      <c r="G89" s="23"/>
      <c r="H89" s="23"/>
      <c r="I89" s="247"/>
      <c r="J89" s="23"/>
      <c r="K89" s="23"/>
      <c r="L89" s="23"/>
      <c r="M89" s="23"/>
    </row>
    <row r="90" spans="1:13" x14ac:dyDescent="0.25">
      <c r="A90" s="23"/>
      <c r="B90" s="23"/>
      <c r="C90" s="23"/>
      <c r="D90" s="23"/>
      <c r="E90" s="23"/>
      <c r="F90" s="23"/>
      <c r="G90" s="23"/>
      <c r="H90" s="23"/>
      <c r="I90" s="247"/>
      <c r="J90" s="23"/>
      <c r="K90" s="23"/>
      <c r="L90" s="23"/>
      <c r="M90" s="23"/>
    </row>
    <row r="91" spans="1:13" x14ac:dyDescent="0.25">
      <c r="A91" s="23"/>
      <c r="B91" s="23"/>
      <c r="C91" s="23"/>
      <c r="D91" s="23"/>
      <c r="E91" s="23"/>
      <c r="F91" s="23"/>
      <c r="G91" s="23"/>
      <c r="H91" s="23"/>
      <c r="I91" s="247"/>
      <c r="J91" s="23"/>
      <c r="K91" s="23"/>
      <c r="L91" s="23"/>
      <c r="M91" s="23"/>
    </row>
    <row r="92" spans="1:13" x14ac:dyDescent="0.25">
      <c r="A92" s="23"/>
      <c r="B92" s="23"/>
      <c r="C92" s="23"/>
      <c r="D92" s="23"/>
      <c r="E92" s="23"/>
      <c r="F92" s="23"/>
      <c r="G92" s="23"/>
      <c r="H92" s="23"/>
      <c r="I92" s="247"/>
      <c r="J92" s="23"/>
      <c r="K92" s="23"/>
      <c r="L92" s="23"/>
      <c r="M92" s="23"/>
    </row>
    <row r="93" spans="1:13" x14ac:dyDescent="0.25">
      <c r="A93" s="23"/>
      <c r="B93" s="23"/>
      <c r="C93" s="23"/>
      <c r="D93" s="23"/>
      <c r="E93" s="23"/>
      <c r="F93" s="23"/>
      <c r="G93" s="23"/>
      <c r="H93" s="23"/>
      <c r="I93" s="247"/>
      <c r="J93" s="23"/>
      <c r="K93" s="23"/>
      <c r="L93" s="23"/>
      <c r="M93" s="23"/>
    </row>
  </sheetData>
  <mergeCells count="71">
    <mergeCell ref="H71:H72"/>
    <mergeCell ref="G55:G58"/>
    <mergeCell ref="G59:G62"/>
    <mergeCell ref="H51:H52"/>
    <mergeCell ref="H47:H50"/>
    <mergeCell ref="A59:A62"/>
    <mergeCell ref="B59:B62"/>
    <mergeCell ref="I38:I45"/>
    <mergeCell ref="A42:A45"/>
    <mergeCell ref="A47:A50"/>
    <mergeCell ref="B47:B50"/>
    <mergeCell ref="C47:C50"/>
    <mergeCell ref="H38:H45"/>
    <mergeCell ref="B38:B45"/>
    <mergeCell ref="C38:C45"/>
    <mergeCell ref="D51:D54"/>
    <mergeCell ref="E51:E52"/>
    <mergeCell ref="F51:F52"/>
    <mergeCell ref="I63:I66"/>
    <mergeCell ref="C67:C70"/>
    <mergeCell ref="B67:B70"/>
    <mergeCell ref="A67:A70"/>
    <mergeCell ref="A63:A66"/>
    <mergeCell ref="H67:H70"/>
    <mergeCell ref="G2:H2"/>
    <mergeCell ref="G1:H1"/>
    <mergeCell ref="G9:G10"/>
    <mergeCell ref="H9:H10"/>
    <mergeCell ref="A5:J5"/>
    <mergeCell ref="I9:I10"/>
    <mergeCell ref="A4:J4"/>
    <mergeCell ref="A6:I6"/>
    <mergeCell ref="A7:I7"/>
    <mergeCell ref="A80:I80"/>
    <mergeCell ref="A9:A10"/>
    <mergeCell ref="B9:B10"/>
    <mergeCell ref="C9:C10"/>
    <mergeCell ref="D9:D10"/>
    <mergeCell ref="E9:F9"/>
    <mergeCell ref="A34:I34"/>
    <mergeCell ref="A36:I36"/>
    <mergeCell ref="B26:I26"/>
    <mergeCell ref="A28:I28"/>
    <mergeCell ref="H29:H33"/>
    <mergeCell ref="H59:H62"/>
    <mergeCell ref="I67:I70"/>
    <mergeCell ref="B63:B66"/>
    <mergeCell ref="C63:C66"/>
    <mergeCell ref="H63:H66"/>
    <mergeCell ref="A81:I81"/>
    <mergeCell ref="A82:I82"/>
    <mergeCell ref="B13:G13"/>
    <mergeCell ref="A15:D15"/>
    <mergeCell ref="C29:C33"/>
    <mergeCell ref="B29:B33"/>
    <mergeCell ref="A29:A33"/>
    <mergeCell ref="I29:I33"/>
    <mergeCell ref="G51:G54"/>
    <mergeCell ref="I51:I54"/>
    <mergeCell ref="B51:B54"/>
    <mergeCell ref="A51:A54"/>
    <mergeCell ref="A38:A41"/>
    <mergeCell ref="I59:I62"/>
    <mergeCell ref="C59:C62"/>
    <mergeCell ref="C51:C54"/>
    <mergeCell ref="I47:I50"/>
    <mergeCell ref="A55:A58"/>
    <mergeCell ref="B55:B58"/>
    <mergeCell ref="C55:C58"/>
    <mergeCell ref="H55:H58"/>
    <mergeCell ref="I55:I58"/>
  </mergeCells>
  <phoneticPr fontId="25" type="noConversion"/>
  <pageMargins left="0.11811023622047245" right="0.11811023622047245" top="0.15748031496062992" bottom="0.15748031496062992" header="0.31496062992125984" footer="0.31496062992125984"/>
  <pageSetup paperSize="9" scale="72" fitToHeight="100" orientation="landscape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форма 2</vt:lpstr>
      <vt:lpstr>форма 3</vt:lpstr>
      <vt:lpstr>форма 4 откор</vt:lpstr>
      <vt:lpstr>форма 5</vt:lpstr>
      <vt:lpstr>форма 6 откор.</vt:lpstr>
      <vt:lpstr>форма 7</vt:lpstr>
      <vt:lpstr>прилож 9</vt:lpstr>
      <vt:lpstr>прилож 14</vt:lpstr>
      <vt:lpstr>откор. ф.8</vt:lpstr>
      <vt:lpstr>Лист1</vt:lpstr>
      <vt:lpstr>Лист2</vt:lpstr>
      <vt:lpstr>'откор. ф.8'!Область_печати</vt:lpstr>
      <vt:lpstr>'форма 2'!Область_печати</vt:lpstr>
      <vt:lpstr>'форма 3'!Область_печати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2021-09-09T05:39:41Z</dcterms:modified>
</cp:coreProperties>
</file>