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6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0" r:id="rId6"/>
    <sheet name="п.7" sheetId="13" r:id="rId7"/>
    <sheet name="п.8" sheetId="14" r:id="rId8"/>
    <sheet name="п.9" sheetId="15" r:id="rId9"/>
    <sheet name="п.11" sheetId="16" r:id="rId10"/>
  </sheets>
  <calcPr calcId="124519"/>
</workbook>
</file>

<file path=xl/calcChain.xml><?xml version="1.0" encoding="utf-8"?>
<calcChain xmlns="http://schemas.openxmlformats.org/spreadsheetml/2006/main">
  <c r="E124" i="13"/>
  <c r="E173"/>
  <c r="I29" i="10"/>
  <c r="I37"/>
  <c r="I36"/>
  <c r="E110" i="13"/>
  <c r="I27" i="10" l="1"/>
  <c r="E25" i="13"/>
  <c r="E89"/>
  <c r="E28"/>
  <c r="I24" i="10"/>
  <c r="I12"/>
  <c r="Q12" i="8" l="1"/>
  <c r="H35" i="16" l="1"/>
  <c r="H37"/>
  <c r="H33"/>
  <c r="H34"/>
  <c r="H30"/>
  <c r="H31"/>
  <c r="H26"/>
  <c r="H27"/>
  <c r="H28"/>
  <c r="H29"/>
  <c r="H23"/>
  <c r="H24"/>
  <c r="H25"/>
  <c r="J22" i="10"/>
  <c r="H20" i="16"/>
  <c r="H21"/>
  <c r="H14"/>
  <c r="H15"/>
  <c r="H16"/>
  <c r="H12"/>
  <c r="H13"/>
  <c r="H11"/>
  <c r="I25" i="10"/>
  <c r="I22"/>
  <c r="D73" i="13" l="1"/>
  <c r="E73"/>
  <c r="F73"/>
  <c r="G73"/>
  <c r="H73"/>
  <c r="D74"/>
  <c r="E74"/>
  <c r="F74"/>
  <c r="G74"/>
  <c r="H74"/>
  <c r="D75"/>
  <c r="D76"/>
  <c r="D77"/>
  <c r="D78"/>
  <c r="E76"/>
  <c r="F76"/>
  <c r="G76"/>
  <c r="H76"/>
  <c r="E77"/>
  <c r="F77"/>
  <c r="G77"/>
  <c r="H77"/>
  <c r="E78"/>
  <c r="F78"/>
  <c r="G78"/>
  <c r="H78"/>
  <c r="F75"/>
  <c r="G75"/>
  <c r="H75"/>
  <c r="D94"/>
  <c r="D95"/>
  <c r="D96"/>
  <c r="D97"/>
  <c r="D98"/>
  <c r="D99"/>
  <c r="E94"/>
  <c r="F94"/>
  <c r="G94"/>
  <c r="H94"/>
  <c r="E95"/>
  <c r="F95"/>
  <c r="G95"/>
  <c r="H95"/>
  <c r="F96"/>
  <c r="G96"/>
  <c r="H96"/>
  <c r="F97"/>
  <c r="G97"/>
  <c r="H97"/>
  <c r="F98"/>
  <c r="G98"/>
  <c r="H98"/>
  <c r="F99"/>
  <c r="G99"/>
  <c r="H99"/>
  <c r="E97"/>
  <c r="E98"/>
  <c r="E99"/>
  <c r="E96"/>
  <c r="E67"/>
  <c r="H107"/>
  <c r="G107"/>
  <c r="F107"/>
  <c r="E107"/>
  <c r="D107"/>
  <c r="E75"/>
  <c r="D16"/>
  <c r="E16"/>
  <c r="F16"/>
  <c r="G16"/>
  <c r="H16"/>
  <c r="D17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D19"/>
  <c r="D20"/>
  <c r="D21"/>
  <c r="D18"/>
  <c r="D68" l="1"/>
  <c r="H79"/>
  <c r="G79"/>
  <c r="F79"/>
  <c r="E79"/>
  <c r="D79"/>
  <c r="H86"/>
  <c r="G86"/>
  <c r="F86"/>
  <c r="E86"/>
  <c r="D86"/>
  <c r="H100"/>
  <c r="G100"/>
  <c r="F100"/>
  <c r="E100"/>
  <c r="D100"/>
  <c r="H142"/>
  <c r="G142"/>
  <c r="F142"/>
  <c r="E142"/>
  <c r="D142"/>
  <c r="H149"/>
  <c r="G149"/>
  <c r="F149"/>
  <c r="E149"/>
  <c r="D149"/>
  <c r="H156"/>
  <c r="G156"/>
  <c r="F156"/>
  <c r="E156"/>
  <c r="D156"/>
  <c r="L25" i="10" l="1"/>
  <c r="K25"/>
  <c r="J25"/>
  <c r="H25"/>
  <c r="H39"/>
  <c r="I39"/>
  <c r="L22"/>
  <c r="K22"/>
  <c r="I20"/>
  <c r="H22"/>
  <c r="L20" l="1"/>
  <c r="H21"/>
  <c r="H22" i="16"/>
  <c r="K20" i="10"/>
  <c r="H19" i="16"/>
  <c r="J20" i="10"/>
  <c r="H20"/>
  <c r="K19" l="1"/>
  <c r="L19"/>
  <c r="K35"/>
  <c r="L35"/>
  <c r="K39"/>
  <c r="L39"/>
  <c r="G72" i="13"/>
  <c r="H72"/>
  <c r="G93"/>
  <c r="H93"/>
  <c r="G114"/>
  <c r="H114"/>
  <c r="G121"/>
  <c r="H121"/>
  <c r="G128"/>
  <c r="H128"/>
  <c r="G135"/>
  <c r="H135"/>
  <c r="G164"/>
  <c r="H164"/>
  <c r="G165"/>
  <c r="H165"/>
  <c r="G166"/>
  <c r="H166"/>
  <c r="G167"/>
  <c r="H167"/>
  <c r="G168"/>
  <c r="H168"/>
  <c r="G169"/>
  <c r="H169"/>
  <c r="G170"/>
  <c r="H170"/>
  <c r="G177"/>
  <c r="H177"/>
  <c r="I19" i="10"/>
  <c r="I10"/>
  <c r="J10"/>
  <c r="K10"/>
  <c r="L10"/>
  <c r="I35"/>
  <c r="I8" s="1"/>
  <c r="J35"/>
  <c r="H35"/>
  <c r="J39"/>
  <c r="H36" i="16" s="1"/>
  <c r="H32" l="1"/>
  <c r="K8" i="10"/>
  <c r="J8"/>
  <c r="L8"/>
  <c r="H163" i="13"/>
  <c r="G163"/>
  <c r="J19" i="10"/>
  <c r="G66" i="13"/>
  <c r="H66"/>
  <c r="G67"/>
  <c r="H67"/>
  <c r="G68"/>
  <c r="H68"/>
  <c r="G69"/>
  <c r="H69"/>
  <c r="G70"/>
  <c r="H70"/>
  <c r="G71"/>
  <c r="H71"/>
  <c r="D66"/>
  <c r="E66"/>
  <c r="D67"/>
  <c r="E68"/>
  <c r="D69"/>
  <c r="E69"/>
  <c r="D70"/>
  <c r="E70"/>
  <c r="D71"/>
  <c r="E71"/>
  <c r="F68"/>
  <c r="F69"/>
  <c r="F70"/>
  <c r="F71"/>
  <c r="F66"/>
  <c r="F67"/>
  <c r="E164" l="1"/>
  <c r="F164"/>
  <c r="E165"/>
  <c r="F165"/>
  <c r="E166"/>
  <c r="F166"/>
  <c r="E167"/>
  <c r="F167"/>
  <c r="E168"/>
  <c r="F168"/>
  <c r="E169"/>
  <c r="F169"/>
  <c r="D164"/>
  <c r="D165"/>
  <c r="D167"/>
  <c r="D168"/>
  <c r="D169"/>
  <c r="D166"/>
  <c r="E170"/>
  <c r="F170"/>
  <c r="E177"/>
  <c r="F177"/>
  <c r="E184"/>
  <c r="F184"/>
  <c r="G184"/>
  <c r="H184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E195"/>
  <c r="E196"/>
  <c r="E197"/>
  <c r="E192"/>
  <c r="E193"/>
  <c r="D195"/>
  <c r="D196"/>
  <c r="D197"/>
  <c r="D192"/>
  <c r="D193"/>
  <c r="D194"/>
  <c r="E194"/>
  <c r="D184"/>
  <c r="D191" l="1"/>
  <c r="H191"/>
  <c r="F191"/>
  <c r="E191"/>
  <c r="G191"/>
  <c r="D163"/>
  <c r="F163"/>
  <c r="E163"/>
  <c r="E135"/>
  <c r="F135"/>
  <c r="H8" i="10" l="1"/>
  <c r="H9"/>
  <c r="H7" l="1"/>
  <c r="D135" i="13"/>
  <c r="H10" i="10" l="1"/>
  <c r="H10" i="16" s="1"/>
  <c r="I7" i="10"/>
  <c r="L7"/>
  <c r="E10" i="13"/>
  <c r="F10"/>
  <c r="G10"/>
  <c r="H10"/>
  <c r="E9"/>
  <c r="F9"/>
  <c r="G9"/>
  <c r="H9"/>
  <c r="D9"/>
  <c r="D10"/>
  <c r="D12"/>
  <c r="E12"/>
  <c r="F12"/>
  <c r="G12"/>
  <c r="H12"/>
  <c r="D13"/>
  <c r="E13"/>
  <c r="F13"/>
  <c r="G13"/>
  <c r="H13"/>
  <c r="D14"/>
  <c r="E14"/>
  <c r="F14"/>
  <c r="G14"/>
  <c r="H14"/>
  <c r="E11"/>
  <c r="F11"/>
  <c r="G11"/>
  <c r="H11"/>
  <c r="D11"/>
  <c r="E22"/>
  <c r="F22"/>
  <c r="G22"/>
  <c r="H22"/>
  <c r="D22"/>
  <c r="E29"/>
  <c r="F29"/>
  <c r="G29"/>
  <c r="H29"/>
  <c r="D29"/>
  <c r="E36"/>
  <c r="F36"/>
  <c r="G36"/>
  <c r="H36"/>
  <c r="D36"/>
  <c r="E43"/>
  <c r="F43"/>
  <c r="G43"/>
  <c r="H43"/>
  <c r="D43"/>
  <c r="E50"/>
  <c r="F50"/>
  <c r="G50"/>
  <c r="H50"/>
  <c r="D50"/>
  <c r="E57"/>
  <c r="F57"/>
  <c r="G57"/>
  <c r="H57"/>
  <c r="D57"/>
  <c r="D72"/>
  <c r="E72"/>
  <c r="F72"/>
  <c r="D93"/>
  <c r="E93"/>
  <c r="F93"/>
  <c r="F114"/>
  <c r="D114"/>
  <c r="E114"/>
  <c r="F121"/>
  <c r="D121"/>
  <c r="E121"/>
  <c r="F128"/>
  <c r="D128"/>
  <c r="E128"/>
  <c r="D177"/>
  <c r="F198"/>
  <c r="G198"/>
  <c r="H198"/>
  <c r="D198"/>
  <c r="E198"/>
  <c r="D170"/>
  <c r="J7" i="10" l="1"/>
  <c r="K7"/>
  <c r="H19"/>
  <c r="H18" i="16" s="1"/>
  <c r="H15" i="13"/>
  <c r="D65"/>
  <c r="G15"/>
  <c r="E15"/>
  <c r="F15"/>
  <c r="E8"/>
  <c r="G8"/>
  <c r="D15"/>
  <c r="G65"/>
  <c r="E65"/>
  <c r="F65"/>
  <c r="H65"/>
  <c r="H9" i="16" l="1"/>
  <c r="F8" i="13"/>
  <c r="H8"/>
  <c r="D8"/>
</calcChain>
</file>

<file path=xl/sharedStrings.xml><?xml version="1.0" encoding="utf-8"?>
<sst xmlns="http://schemas.openxmlformats.org/spreadsheetml/2006/main" count="837" uniqueCount="283">
  <si>
    <t>№ п/п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</si>
  <si>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</si>
  <si>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</si>
  <si>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</si>
  <si>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Муниципальная программа «Развитие физической культуры и спорта в Дальнегорском городском округе на 2015 – 2019 годы»</t>
  </si>
  <si>
    <t>1.</t>
  </si>
  <si>
    <r>
      <t>Увеличение доли населения Дальнегорского городского округа,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систематически занимающегося физической культурой и спортом</t>
    </r>
  </si>
  <si>
    <t>Увеличение доли населения Дальнегорского городского округа, участвующего в массовых спортивных мероприятиях, проводимых на территории Дальнегорского городского округа</t>
  </si>
  <si>
    <t>Увеличение количества муниципальных учреждений, предоставляющих услуги дополнительного образования в сфере физической культуры и спорта, прошедших сертификацию</t>
  </si>
  <si>
    <t>Увеличение количества тренеров, прошедших переподготовку и повышение квалификации</t>
  </si>
  <si>
    <t>отчетный финансовый год (2013)</t>
  </si>
  <si>
    <t>текущий финансовый год (2014)</t>
  </si>
  <si>
    <t>%</t>
  </si>
  <si>
    <t>Человек</t>
  </si>
  <si>
    <t>Единиц</t>
  </si>
  <si>
    <t>Подпрограмма «Развитие детско-юношеского спорта на территории Дальнегорского городского округа»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</si>
  <si>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</si>
  <si>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</si>
  <si>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</si>
  <si>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</si>
  <si>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</si>
  <si>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</si>
  <si>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</si>
  <si>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</si>
  <si>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</si>
  <si>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Управление культуры, спорта и молодежной политики администрации Дальнегорского городского округа 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</si>
  <si>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</si>
  <si>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</si>
  <si>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</si>
  <si>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</si>
  <si>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 xml:space="preserve">Обеспечение доступности качественного дополнительного образования в области физичес
кой культуры и спорта
</t>
  </si>
  <si>
    <t xml:space="preserve">Выявление и поддержка одарённых детей;
распространение норм и установок здорового образа жизни, толерантного сознания и законопослушного поведения
</t>
  </si>
  <si>
    <t>Отсутствие условий для выявления и поддержки одарённых детей</t>
  </si>
  <si>
    <t>Увеличение охвата обучающихся организованными мероприятиями, выявления наиболее талантливых детей</t>
  </si>
  <si>
    <t>Создание условий для эффективного использования новых форм и технологий образовательного процесса</t>
  </si>
  <si>
    <t>Отсутствие условий для применения современных технологий, снижение качества образования</t>
  </si>
  <si>
    <t>Увеличение доли муниципальных учреждений дополнительного образования Дальнегорского городского округа, соответствующих требованиям федеральных государственных образовательных стандартов</t>
  </si>
  <si>
    <t>Увеличение количества учащихся, имеющих возможность по выбору получать доступные качественные услуги</t>
  </si>
  <si>
    <t>Уменьшение доли обучающихся  количества учащихся, имеющих возможность по выбору получать доступные качественные услуги</t>
  </si>
  <si>
    <t>Увеличение численности обучающихся с ограниченными возможностями здоровья, имеющих возможность по выбору получать доступные услуги дополнительного</t>
  </si>
  <si>
    <t>Улучшение условий труда работников</t>
  </si>
  <si>
    <t xml:space="preserve">Неготовность к новому учебному году
увеличение производственного травматизма в муниципальных учреждениях Дальнегорского городского округа
</t>
  </si>
  <si>
    <t>Готовность к началу каждого нового учебного года,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</si>
  <si>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</si>
  <si>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 xml:space="preserve">Повышение энергетической эффективности  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</si>
  <si>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</si>
  <si>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 xml:space="preserve">Не достижение запланированного значения показателя, отсутствие возможности проведения официальных краевых, региональных соревнований
</t>
  </si>
  <si>
    <t>Соответствует целевым индикаторам и показателю муниципальной программы</t>
  </si>
  <si>
    <t xml:space="preserve">Обеспечение выполнения ежегодного календарного плана физкультурных и спортивных мероприятий
</t>
  </si>
  <si>
    <t xml:space="preserve">Не достижение запланированного значения показателя
</t>
  </si>
  <si>
    <t>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</si>
  <si>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одаренных спортсменов</t>
  </si>
  <si>
    <t>Увеличение охвата обучающихся организованными мероприятиями, выявления наиболее одаренных спортсменов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</si>
  <si>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</si>
  <si>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</si>
  <si>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тренеров Дальнегорского городского округа прошедших профессиональную подготовку, переподготовку и повышение квалификации</t>
  </si>
  <si>
    <t>Приложение № 3
к  муниципальной программе «Развитие              
физической культуры и спорта в
Дальнегорском городском округе 
на 2015 – 2019 годы»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</si>
  <si>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</si>
  <si>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</si>
  <si>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</si>
  <si>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</si>
  <si>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</si>
  <si>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</si>
  <si>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</si>
  <si>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</si>
  <si>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</si>
  <si>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</si>
  <si>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Приложение № 4
к  муниципальной программе «Развитие              
физической культуры и спорта в
Дальнегорском городском округе 
на 2015 – 2019 годы»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</si>
  <si>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</si>
  <si>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</si>
  <si>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</si>
  <si>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</si>
  <si>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</si>
  <si>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</si>
  <si>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</si>
  <si>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</si>
  <si>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Четвёртый год планового периода (2019)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</si>
  <si>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</si>
  <si>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</si>
  <si>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Наименование подпрограммы, мероприятия подпрограммы, отдельного мероприятия</t>
  </si>
  <si>
    <t>ГРБС</t>
  </si>
  <si>
    <t>РзПр</t>
  </si>
  <si>
    <t>ЦСР</t>
  </si>
  <si>
    <t>ВР</t>
  </si>
  <si>
    <t>Программа «Развитие физической культуры и спорта в Дальнегорском городском округе на 2015-2019 годы»</t>
  </si>
  <si>
    <t>Всего, в том числе:</t>
  </si>
  <si>
    <t>Управление культуры, спорта и молодёжной политики</t>
  </si>
  <si>
    <t>Управление образования</t>
  </si>
  <si>
    <t>Х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</si>
  <si>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</si>
  <si>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</si>
  <si>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</si>
  <si>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Четвертый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</si>
  <si>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</si>
  <si>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</si>
  <si>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</si>
  <si>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</si>
  <si>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</si>
  <si>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</si>
  <si>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</si>
  <si>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</si>
  <si>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Текущий финансовый год (2014 год)</t>
  </si>
  <si>
    <t>№п/п</t>
  </si>
  <si>
    <t>Выделение дополнительных объемов ресурсов не планируется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</si>
  <si>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</si>
  <si>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</si>
  <si>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</si>
  <si>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</si>
  <si>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</si>
  <si>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</si>
  <si>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</si>
  <si>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</si>
  <si>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</si>
  <si>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</si>
  <si>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Мероприятие 3
Массовый спорт</t>
  </si>
  <si>
    <t xml:space="preserve">Мероприятие 4
Школьный спорт
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</si>
  <si>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</si>
  <si>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</si>
  <si>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</si>
  <si>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</si>
  <si>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</si>
  <si>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</si>
  <si>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</si>
  <si>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</si>
  <si>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Ресурсное обеспечение реализации муниципальной программы
за счет средств  бюджета Дальнегорского городского округа
«Развитие физической культуры и спорта в Дальнегорском городском округе на 2015 – 2019 годы»</t>
  </si>
  <si>
    <t>Сведения об основных мерах правового регулирования в сфере реализации муниципальной программы
«Развитие физической культуры и спорта в Дальнегорском городском округе на 2015 – 2019 годы»</t>
  </si>
  <si>
    <t>Оценка применения мер государственного регулирования в сфере реализации муниципальной программы
«Развитие физической культуры и спорта в Дальнегорском городском округе на 2015 – 2019 годы»</t>
  </si>
  <si>
    <t>Обобщенная характеристика реализуемых в составе муниципальной программы подпрограмм и отдельных мероприятий
«Развитие физической культуры и спорта в Дальнегорском городском округе на 2015 – 2019 годы»</t>
  </si>
  <si>
    <t>Сведения о целевых индикаторах, показателях  муниципальной программы
«Развитие физической культуры и спорта в Дальнегорском городском округе на 2015 – 2019 годы»</t>
  </si>
  <si>
    <t>Объем финансирования 
(тыс. руб.)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</si>
  <si>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</si>
  <si>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</si>
  <si>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Мероприятие 1.3
Укрепление материально-технической базы МОБУ ДОД ДЮСШ "Гранит" (оснащение медицинского кабинета, приобретение спортивного инвентаря)</t>
  </si>
  <si>
    <t>Мероприятие 1.5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</si>
  <si>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</si>
  <si>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</si>
  <si>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</si>
  <si>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</si>
  <si>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</si>
  <si>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</si>
  <si>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</si>
  <si>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Мероприятие 2.1
Реконструкция МОБУ ДОД ДЮСШ "Гранит"</t>
  </si>
  <si>
    <t>Мероприятие 2.4
Приобретение спортивного инвентаря, оборудования и спортивных транспортных средств</t>
  </si>
  <si>
    <t>Мероприятие 2.5
Проведение сертификации в системе добровольной сертификации в области физической культуры и спорта</t>
  </si>
  <si>
    <t>Мероприятие 2.6
Установка многофункциональных спортивных площадок</t>
  </si>
  <si>
    <t>11</t>
  </si>
  <si>
    <t>12</t>
  </si>
  <si>
    <t>13</t>
  </si>
  <si>
    <t>14</t>
  </si>
  <si>
    <t>15</t>
  </si>
  <si>
    <t>16</t>
  </si>
  <si>
    <t>17</t>
  </si>
  <si>
    <t>Мероприятие 3.1
Организация проведения массовых спортивных мероприятий на территории Дальнегорского городского округа</t>
  </si>
  <si>
    <t>Мероприятие 3.2
Участие в спортивных соревнованиях краевого и регионального уровня по различным видам спорта</t>
  </si>
  <si>
    <t>Мероприятие 3.3
Обеспечение профессиональной подготовки, переподготовки и повышение квалификации тренеров по видам спорта</t>
  </si>
  <si>
    <t>18</t>
  </si>
  <si>
    <t>19</t>
  </si>
  <si>
    <t>20</t>
  </si>
  <si>
    <t>21</t>
  </si>
  <si>
    <t>22</t>
  </si>
  <si>
    <t>23</t>
  </si>
  <si>
    <t>Мероприятие 1.3
Укрепление материально- технической базы (оснащение медицинского кабинета, приобретение спортивного инвентаря)</t>
  </si>
  <si>
    <t>Мероприятие 2.1
Реконструкция МОБУ ДОД ДЮСШ «Гранит»</t>
  </si>
  <si>
    <t>Мероприятие 3.1
Организация проведения официальных физкультурно-оздоровительных и спортивных мероприятий на территории Дальнегорского городского округа</t>
  </si>
  <si>
    <t>Мероприятие 3.2
Участие в краевых, региональных и всероссийских мероприятиях (соревнованиях, турнирах) обучающихся, в том числе оплата проезда, проживания и суточных</t>
  </si>
  <si>
    <t>Подпрограмма 1 «Развитие детско-юношеского спорта на территории Дальнегорского городского округа»</t>
  </si>
  <si>
    <t>Отдельные мироприятия</t>
  </si>
  <si>
    <t>Мероприятия подпрограммы</t>
  </si>
  <si>
    <t xml:space="preserve">Мероприятие 2.1
Реконструкция МОБУ ДОД ДЮСШ "Гранит" </t>
  </si>
  <si>
    <t>Мероприятие 1.3
Укрепление материально-технической базы (оснащение медицинского кабинета, приобретение спортивного инвентаря)</t>
  </si>
  <si>
    <t>Подпрограмма  «Развитие детско-юношеского спорта на территории Дальнегорского городского округа»</t>
  </si>
  <si>
    <t>Увеличение количества лиц с ограниченными физическими возможностями   систематически занимающихся спортом</t>
  </si>
  <si>
    <t>Уменьшение количества муниципальных учреждений, предоставляющих услуги дополнительного образования в сфере физической культуры и спорта, здания которых находятся в аварийном состоянии или требуют капитального ремонта, в общем количестве муниципальных учреждений, предоставляющих услуги дополнительного образования в сфере физической культуры и спорта</t>
  </si>
  <si>
    <t>Увеличение количества детей, систематически занимающихся физической культурой и спортом</t>
  </si>
  <si>
    <t>Увеличение количества обучающихся, систематически занимающихся физической культурой и спортом</t>
  </si>
  <si>
    <t>Уменьшение количества обучающихся, систематически занимающихся физической культурой и спортом</t>
  </si>
  <si>
    <t>Мероприятие 2.1.1
Оплата работ по реконструкции за 2014 год в рамках исполнительного судебного решения</t>
  </si>
  <si>
    <t>Мероприятие 2.1.2
Изготовление ПСД</t>
  </si>
  <si>
    <t>Мероприятие 2.2.1
Оплата работ по реконструкции за 2014 год в рамках исполнительного судебного решения</t>
  </si>
  <si>
    <t>Мероприятие 2.7
Исполнение решений, принятых судебными органами  МОБУ ДОД ДЮСШ «Гранит»</t>
  </si>
  <si>
    <t>Сводные показатели муниципального задания на оказание муниципальных услуг (выполнение работ) МОБУ ДОД ДЮСШ «Гранит»</t>
  </si>
  <si>
    <t>Мероприятие 4
Школьный спорт</t>
  </si>
  <si>
    <t>Управление образования / Управление культуры, спорта и молодёжной политики</t>
  </si>
  <si>
    <t>965 / 966</t>
  </si>
  <si>
    <t>Мероприятие 2.8
Исполнение решений, принятых судебными органами  МОБУ ДОД ДЮСШ «Гранит»</t>
  </si>
  <si>
    <t>24</t>
  </si>
  <si>
    <t>25</t>
  </si>
  <si>
    <t>26</t>
  </si>
  <si>
    <t>27</t>
  </si>
  <si>
    <t>28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</si>
  <si>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</si>
  <si>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3.3
Обеспечение профессиональной подготовки, переподготовки и повышение квалификации тренеров по видам спорта
</t>
  </si>
  <si>
    <t xml:space="preserve">Мероприятие 3.2
Участие в спортивных соревнованиях краевого и регионального уровня по различным видам спорта
</t>
  </si>
  <si>
    <t xml:space="preserve">Мероприятие 3.1
Организация проведения массовых спортивных мероприятий на территории Дальнегорского городского округа
</t>
  </si>
  <si>
    <t xml:space="preserve">Мероприятие 2.6
Установка многофункциональных спортивных площадок
</t>
  </si>
  <si>
    <t xml:space="preserve">Мероприятие 2.5
Проведение сертификации в системе добровольной сертификации в области физической культуры и спорта
</t>
  </si>
  <si>
    <t xml:space="preserve">Мероприятие 2.4
Приобретение спортивного инвентаря, оборудования и спортивных транспортных средств
</t>
  </si>
  <si>
    <t xml:space="preserve">Мероприятие 1.3
Укрепление материально-технической базы  (оснащение медицинского кабинета, приобретение спортивного инвентаря)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</si>
  <si>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</si>
  <si>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</si>
  <si>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 xml:space="preserve">Подпрограмма 1
Подпрограмма «Развитие детско-юношеского спорта на территории Дальнегорского городского округа»
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</si>
  <si>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</si>
  <si>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Мероприятие 4.1
Обеспечение наградной атрибутикой школьных спортивных и физкультурно-оздоровительных мероприятий на территории Дальнегорского городского округа</t>
  </si>
  <si>
    <t>Увеличение доли обучающихся, имеющих спортивные разряды (от общей численности систематически занимающихся физической культурой и спортом)</t>
  </si>
  <si>
    <t>Увеличение доли обучающихся, занявших призовые места на городских, краевых, региональных, всероссийских соревнованиях (от общей численности систематически занимающихся физической культурой и спортом)</t>
  </si>
  <si>
    <t>Мероприятие 2.3
Реконструкция МБУ ДО ДЮСШ "Лотос"</t>
  </si>
  <si>
    <t>Мероприятие 2.9
Исполнение решений, принятых судебными органами  МБУ ДО ДЮСШ «Вертикаль»</t>
  </si>
  <si>
    <t>Мероприятие 2.2
Реконструкция МБУ ДО ДЮСШ "Вертикаль"</t>
  </si>
  <si>
    <t>Мероприятие 2.9
Исполнение решений, принятых судебными органами МБУ ДО ДЮСШ «Вертикаль»</t>
  </si>
  <si>
    <t xml:space="preserve">Мероприятие 2.3
Реконструкция МБУ ДО ДЮСШ "Лотос" 
</t>
  </si>
  <si>
    <t xml:space="preserve">Мероприятие 2.2
Реконструкция МБУ ДО ДЮСШ "Вертикаль" 
</t>
  </si>
  <si>
    <t xml:space="preserve">Мероприятие 2.3
Реконструкция МБУ ДО ДЮСШ "Лотос" </t>
  </si>
  <si>
    <t xml:space="preserve">Мероприятие 2.2
Реконструкция МБУ ДО ДЮСШ "Вертикаль" </t>
  </si>
  <si>
    <t>Мероприятие 1.6
Улучшение условий и охрана труда</t>
  </si>
  <si>
    <t>Мероприятие 1.7
Энергосбережение и повышение энергетической эффективности</t>
  </si>
  <si>
    <t>Мероприятие 2.8
Исполнение решений, принятых судебными органами  МБУ ДО ДЮСШ «Вертикаль»</t>
  </si>
  <si>
    <t>Мероприятие 2.3
Реконструкция МБУ ДО ДЮСШ «Лотос»</t>
  </si>
  <si>
    <t>Мероприятие 2.2
Реконструкция МБУ ДО ДЮСШ «Вертикаль»</t>
  </si>
  <si>
    <t>Мероприятие 2.7
Укрепление материально-технической базы (оснащение медицинского кабинета, приобретение спортивного инвентаря)</t>
  </si>
  <si>
    <t>Мероприятие 2.7
Укрепление матереально-технической базы (оснащение медицинского кабинета, приобретение спортивного инвентаря)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</si>
  <si>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</si>
  <si>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 </t>
  </si>
  <si>
    <t xml:space="preserve">Мероприятие 1.6
Энергосбережение и повышение энергетической эффективности </t>
  </si>
  <si>
    <t xml:space="preserve">Мероприятие 1.5
Улучшение условий и охрана труда
</t>
  </si>
  <si>
    <t xml:space="preserve">Мероприятие 1.6
Энергосбережение и повышение энергетической эффективности
</t>
  </si>
  <si>
    <t>Мероприятие 2.1.1
Оплата работ по реконструкции за 2014 год в рамках исполнительного судебного решения)</t>
  </si>
  <si>
    <t>Мероприятие 2.2.1
Реконструкция (Оплата работ по реконструкции за 2014 год в рамках исполнительного судебного решения</t>
  </si>
  <si>
    <t>Мероприятие 2.1.2
Реконструкция МОБУ ДОД ДЮСШ "Гранит" в том числе изготовление ПСД</t>
  </si>
  <si>
    <t>Мероприятие 2.2.2
Реконструкция  МБУ ДО ДЮСШ "Вертикаль"</t>
  </si>
  <si>
    <t>Мероприятие 2.2.2
Реконструкция МБУ ДО ДЮСШ "Вертикаль"</t>
  </si>
  <si>
    <t>Обеспечение доступа к открытым спортивным объектам для свободного пользования (бассеин) МБУ ДО ДЮСШ "Лотос"</t>
  </si>
  <si>
    <t>Уровень удовлетворенности пользователей качеством открытых спортивных сооружений (%)</t>
  </si>
  <si>
    <t>Площадь открытых спортивных объектов приходящихся на одного жителя территории (м2)</t>
  </si>
  <si>
    <t>Количество спортивных объединений (клубов, команд) пользующихся на регулярной основе спортивными сооружениями (ед.)</t>
  </si>
  <si>
    <t>Площадь строений, нуждающихся в капитальном ремонте (м2)</t>
  </si>
  <si>
    <t>Доля строений, нуждающихся в каитальном ремонте (%)</t>
  </si>
  <si>
    <t>Обеспечение доступа к открытым спортивным объектам для свободного пользования (стадион) МОБУ ДОД ДЮСШ "Гранит"</t>
  </si>
  <si>
    <t>Количество занятий</t>
  </si>
  <si>
    <t xml:space="preserve">Проведение занятий физкультурно-спортивной направленности по месту проживания граждан                         </t>
  </si>
  <si>
    <t>МБУ ДО ДЮСШ "Лотос"</t>
  </si>
  <si>
    <t>МОБУ ДОД ДЮСШ "Гранит"</t>
  </si>
  <si>
    <t>МБУ ДО ДЮСШ "Вертикаль"</t>
  </si>
  <si>
    <t>Пропаганда физической культуры, спорта и здорового образа жизни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</si>
  <si>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</si>
  <si>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Мероприятие 2.1.2 Реконструкция МОБУ ДОД ДЮСШ "Гранит" в том числе изготовление ПСД</t>
  </si>
  <si>
    <t>000 09 1 0000 000      000 09 1 00 00000 000</t>
  </si>
  <si>
    <t>000 09 0 0000 000      000 09 0 00 00000 000</t>
  </si>
  <si>
    <t>966 09 1 8059 600             966 09 1 01 8059 600</t>
  </si>
  <si>
    <t>000 09 9 0000 000           000 09 9 00 00000 000</t>
  </si>
  <si>
    <t>966 09 9 4100 400             966 09 9 00 41030 400</t>
  </si>
  <si>
    <t>966 09 9 4100 400</t>
  </si>
  <si>
    <t xml:space="preserve">966 09 9 4100 400          966 09 9 00 41030 400            </t>
  </si>
  <si>
    <t>965  09 9 9219 400</t>
  </si>
  <si>
    <t>965  09 9 9219 000</t>
  </si>
  <si>
    <t>966 09 9 00 41040 400</t>
  </si>
  <si>
    <t>2016 год</t>
  </si>
  <si>
    <t>966 09 9 8059 600           966 09 9 00 8059 600</t>
  </si>
  <si>
    <t>965 09 9 4100 600</t>
  </si>
  <si>
    <t>966 09 9 1205 600</t>
  </si>
  <si>
    <t>965 09 9 1205 600</t>
  </si>
  <si>
    <t>966 09 9 7400 000           966 09 9 00 23400 000</t>
  </si>
  <si>
    <t>966 09 9 7400 200           966 09 9 00 23400 200</t>
  </si>
  <si>
    <t>Мероприятие 1.5
Улучшение условий и охрана труда</t>
  </si>
  <si>
    <t>Мероприятие 1.6
Энергосбережение и повышение энергетической эффективности</t>
  </si>
  <si>
    <t>Приложение № 1
к  муниципальной программе «Развитие              
физической культуры и спорта в
Дальнегорском городском округе 
на 2015 – 2019 годы»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</si>
  <si>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</si>
  <si>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</si>
  <si>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</si>
  <si>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</si>
  <si>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>Приложение № 2
к  муниципальной программе «Развитие              
физической культуры и спорта в
Дальнегорском городском округе 
на 2015 – 2019 годы»</t>
  </si>
  <si>
    <t xml:space="preserve">          Приложение № 6
          к  муниципальной программе «Развитие              
          физической культуры и спорта в
          Дальнегорском городском округе 
          на 2015 – 2019 годы»</t>
  </si>
  <si>
    <t>Программа «Развитие физической культуры и спорта в Дальнегорском городском округе" на 2015-2019 годы»</t>
  </si>
  <si>
    <t>План реализации муниципальной программы на очередной финансовый год и плановый период
«Развитие физической культуры и спорта в Дальнегорском городском округе» на 2015 – 2019 годы»</t>
  </si>
  <si>
    <t>Приложение №11
к  муниципальной программе «Развитие              
физической культуры и спорта в
Дальнегорском городском округе» на 2015-2019 годы» 
на 2015 – 2019 годы»</t>
  </si>
  <si>
    <t xml:space="preserve">   Приложение № 7
   к  муниципальной программе «Развитие              
   физической культуры и спорта в
   Дальнегорском городском округе» 
   на 2015 – 2019 годы»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</si>
  <si>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«Развитие физической культуры и спорта в Дальнегорском городском округе» на 2015 – 2019 годы»</t>
  </si>
  <si>
    <t>Программа «Развитие физической культуры и спорта в Дальнегорском городском округе» на 2015-2019 годы»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</si>
  <si>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в Дальнегорском городском округе» на 2015 – 2019 годы»</t>
  </si>
  <si>
    <t xml:space="preserve">      Приложение № 5
      к  муниципальной программе «Развитие              
      физической культуры и спорта в
      Дальнегорском городском округе» 
      на 2015 – 2019 годы»</t>
  </si>
  <si>
    <t>Приложение № 8
к  муниципальной программе «Развитие              
физической культуры и спорта в
Дальнегорском городском округе» 
на 2015 – 2019 годы»</t>
  </si>
  <si>
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в Дальнегорском городском округе» на 2015 – 2019 годы» </t>
  </si>
  <si>
    <t>Приложение № 9
к  муниципальной программе «Развитие              
физической культуры и спорта в
Дальнегорском городском округе» 
на 2015 – 2019 годы»</t>
  </si>
  <si>
    <t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«Развитие физической культуры и спорта в Дальнегорском городском округе» на 2015 – 2019 годы»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</si>
</sst>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#,##0.000"/>
    <numFmt numFmtId="166" formatCode="#,##0.000_р_."/>
    <numFmt numFmtId="167" formatCode="0.000"/>
    <numFmt numFmtId="168" formatCode="0.0000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" fontId="4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0" fillId="0" borderId="0" xfId="0" applyBorder="1"/>
    <xf numFmtId="49" fontId="8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="70" zoomScaleNormal="70" workbookViewId="0">
      <selection activeCell="F18" sqref="F18"/>
    </sheetView>
  </sheetViews>
  <sheetFormatPr defaultRowHeight="15"/>
  <cols>
    <col min="1" max="1" width="4.7109375" style="1" customWidth="1"/>
    <col min="2" max="2" width="40.42578125" style="1" customWidth="1"/>
    <col min="3" max="3" width="9" style="1" customWidth="1"/>
    <col min="4" max="4" width="10.7109375" style="1" customWidth="1"/>
    <col min="5" max="5" width="10.42578125" style="1" customWidth="1"/>
    <col min="6" max="6" width="10.140625" style="1" customWidth="1"/>
    <col min="7" max="7" width="10.7109375" style="1" customWidth="1"/>
    <col min="8" max="8" width="11" style="1" customWidth="1"/>
    <col min="9" max="9" width="10.28515625" style="1" customWidth="1"/>
    <col min="10" max="10" width="11.140625" style="1" customWidth="1"/>
    <col min="11" max="16384" width="9.140625" style="1"/>
  </cols>
  <sheetData>
    <row r="1" spans="1:17" ht="90" customHeight="1">
      <c r="A1" s="8"/>
      <c r="B1" s="79"/>
      <c r="C1" s="8"/>
      <c r="D1" s="8"/>
      <c r="E1" s="8"/>
      <c r="F1" s="8"/>
      <c r="G1" s="165" t="s">
        <v>264</v>
      </c>
      <c r="H1" s="165"/>
      <c r="I1" s="165"/>
      <c r="J1" s="165"/>
    </row>
    <row r="2" spans="1:17" ht="15" customHeight="1">
      <c r="A2" s="8"/>
      <c r="B2" s="8"/>
      <c r="C2" s="8"/>
      <c r="D2" s="8"/>
      <c r="E2" s="8"/>
      <c r="F2" s="8"/>
      <c r="G2" s="5"/>
      <c r="H2" s="5"/>
      <c r="I2" s="5"/>
      <c r="J2" s="5"/>
    </row>
    <row r="3" spans="1:17" ht="39" customHeight="1">
      <c r="A3" s="166" t="s">
        <v>128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7" ht="24" customHeight="1">
      <c r="A5" s="163" t="s">
        <v>0</v>
      </c>
      <c r="B5" s="163" t="s">
        <v>1</v>
      </c>
      <c r="C5" s="163" t="s">
        <v>2</v>
      </c>
      <c r="D5" s="163" t="s">
        <v>3</v>
      </c>
      <c r="E5" s="163"/>
      <c r="F5" s="163"/>
      <c r="G5" s="163"/>
      <c r="H5" s="163"/>
      <c r="I5" s="163"/>
      <c r="J5" s="163"/>
    </row>
    <row r="6" spans="1:17" ht="60" customHeight="1">
      <c r="A6" s="163"/>
      <c r="B6" s="163"/>
      <c r="C6" s="163"/>
      <c r="D6" s="3" t="s">
        <v>10</v>
      </c>
      <c r="E6" s="4" t="s">
        <v>11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</row>
    <row r="7" spans="1:17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7" ht="25.5" customHeight="1">
      <c r="A8" s="163" t="s">
        <v>4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7" ht="67.5" customHeight="1">
      <c r="A9" s="7">
        <v>1</v>
      </c>
      <c r="B9" s="4" t="s">
        <v>6</v>
      </c>
      <c r="C9" s="6" t="s">
        <v>12</v>
      </c>
      <c r="D9" s="4">
        <v>17.34</v>
      </c>
      <c r="E9" s="4">
        <v>16.22</v>
      </c>
      <c r="F9" s="39">
        <v>18.43</v>
      </c>
      <c r="G9" s="4">
        <v>19.190000000000001</v>
      </c>
      <c r="H9" s="4">
        <v>19.2</v>
      </c>
      <c r="I9" s="4">
        <v>19.3</v>
      </c>
      <c r="J9" s="4">
        <v>19.5</v>
      </c>
    </row>
    <row r="10" spans="1:17" ht="100.5" customHeight="1">
      <c r="A10" s="7">
        <v>2</v>
      </c>
      <c r="B10" s="4" t="s">
        <v>7</v>
      </c>
      <c r="C10" s="6" t="s">
        <v>12</v>
      </c>
      <c r="D10" s="4">
        <v>11.98</v>
      </c>
      <c r="E10" s="4">
        <v>13.06</v>
      </c>
      <c r="F10" s="39">
        <v>14.21</v>
      </c>
      <c r="G10" s="4">
        <v>15.08</v>
      </c>
      <c r="H10" s="4">
        <v>16.16</v>
      </c>
      <c r="I10" s="4">
        <v>17.27</v>
      </c>
      <c r="J10" s="4">
        <v>17.93</v>
      </c>
    </row>
    <row r="11" spans="1:17" ht="63.75" customHeight="1">
      <c r="A11" s="7">
        <v>3</v>
      </c>
      <c r="B11" s="68" t="s">
        <v>171</v>
      </c>
      <c r="C11" s="6" t="s">
        <v>13</v>
      </c>
      <c r="D11" s="39">
        <v>57</v>
      </c>
      <c r="E11" s="39">
        <v>59</v>
      </c>
      <c r="F11" s="39">
        <v>61</v>
      </c>
      <c r="G11" s="39">
        <v>63</v>
      </c>
      <c r="H11" s="39">
        <v>65</v>
      </c>
      <c r="I11" s="69">
        <v>67</v>
      </c>
      <c r="J11" s="69">
        <v>70</v>
      </c>
    </row>
    <row r="12" spans="1:17" ht="193.5" customHeight="1">
      <c r="A12" s="7">
        <v>4</v>
      </c>
      <c r="B12" s="68" t="s">
        <v>172</v>
      </c>
      <c r="C12" s="4" t="s">
        <v>14</v>
      </c>
      <c r="D12" s="39">
        <v>3</v>
      </c>
      <c r="E12" s="39">
        <v>3</v>
      </c>
      <c r="F12" s="39">
        <v>3</v>
      </c>
      <c r="G12" s="39">
        <v>2</v>
      </c>
      <c r="H12" s="39">
        <v>1</v>
      </c>
      <c r="I12" s="69">
        <v>1</v>
      </c>
      <c r="J12" s="69">
        <v>1</v>
      </c>
      <c r="Q12" s="1">
        <f>----------------------------------------------------------------------п.5!R14</f>
        <v>0</v>
      </c>
    </row>
    <row r="13" spans="1:17" ht="80.25" customHeight="1">
      <c r="A13" s="7">
        <v>5</v>
      </c>
      <c r="B13" s="4" t="s">
        <v>8</v>
      </c>
      <c r="C13" s="4" t="s">
        <v>14</v>
      </c>
      <c r="D13" s="69">
        <v>0</v>
      </c>
      <c r="E13" s="69">
        <v>0</v>
      </c>
      <c r="F13" s="69">
        <v>0</v>
      </c>
      <c r="G13" s="69">
        <v>0</v>
      </c>
      <c r="H13" s="69">
        <v>2</v>
      </c>
      <c r="I13" s="69">
        <v>3</v>
      </c>
      <c r="J13" s="69">
        <v>3</v>
      </c>
    </row>
    <row r="14" spans="1:17" ht="57" customHeight="1">
      <c r="A14" s="7">
        <v>6</v>
      </c>
      <c r="B14" s="4" t="s">
        <v>9</v>
      </c>
      <c r="C14" s="4" t="s">
        <v>13</v>
      </c>
      <c r="D14" s="69">
        <v>4</v>
      </c>
      <c r="E14" s="69">
        <v>29</v>
      </c>
      <c r="F14" s="69">
        <v>36</v>
      </c>
      <c r="G14" s="69">
        <v>43</v>
      </c>
      <c r="H14" s="69">
        <v>45</v>
      </c>
      <c r="I14" s="69">
        <v>47</v>
      </c>
      <c r="J14" s="69">
        <v>50</v>
      </c>
    </row>
    <row r="15" spans="1:17" ht="18.75" customHeight="1">
      <c r="A15" s="164" t="s">
        <v>15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7" s="72" customFormat="1" ht="97.5" customHeight="1">
      <c r="A16" s="66">
        <v>1</v>
      </c>
      <c r="B16" s="66" t="s">
        <v>204</v>
      </c>
      <c r="C16" s="67" t="s">
        <v>12</v>
      </c>
      <c r="D16" s="80">
        <v>39.200000000000003</v>
      </c>
      <c r="E16" s="80">
        <v>40.01</v>
      </c>
      <c r="F16" s="80">
        <v>41.07</v>
      </c>
      <c r="G16" s="80">
        <v>41.3</v>
      </c>
      <c r="H16" s="80">
        <v>41.5</v>
      </c>
      <c r="I16" s="80">
        <v>41.82</v>
      </c>
      <c r="J16" s="80">
        <v>41.9</v>
      </c>
    </row>
    <row r="17" spans="1:10" s="72" customFormat="1" ht="66.75" customHeight="1">
      <c r="A17" s="66">
        <v>2</v>
      </c>
      <c r="B17" s="66" t="s">
        <v>203</v>
      </c>
      <c r="C17" s="67" t="s">
        <v>12</v>
      </c>
      <c r="D17" s="80">
        <v>11</v>
      </c>
      <c r="E17" s="80">
        <v>11.03</v>
      </c>
      <c r="F17" s="80">
        <v>11.07</v>
      </c>
      <c r="G17" s="80">
        <v>11.1</v>
      </c>
      <c r="H17" s="80">
        <v>11.14</v>
      </c>
      <c r="I17" s="80">
        <v>11.2</v>
      </c>
      <c r="J17" s="80">
        <v>11.3</v>
      </c>
    </row>
    <row r="18" spans="1:10" ht="51.75" customHeight="1">
      <c r="A18" s="66">
        <v>3</v>
      </c>
      <c r="B18" s="66" t="s">
        <v>173</v>
      </c>
      <c r="C18" s="67" t="s">
        <v>13</v>
      </c>
      <c r="D18" s="93">
        <v>2423</v>
      </c>
      <c r="E18" s="93">
        <v>2556</v>
      </c>
      <c r="F18" s="93">
        <v>2790</v>
      </c>
      <c r="G18" s="93">
        <v>2980</v>
      </c>
      <c r="H18" s="93">
        <v>3140</v>
      </c>
      <c r="I18" s="93">
        <v>3290</v>
      </c>
      <c r="J18" s="93">
        <v>3500</v>
      </c>
    </row>
  </sheetData>
  <mergeCells count="8">
    <mergeCell ref="A8:J8"/>
    <mergeCell ref="A15:J15"/>
    <mergeCell ref="G1:J1"/>
    <mergeCell ref="A3:J3"/>
    <mergeCell ref="A5:A6"/>
    <mergeCell ref="B5:B6"/>
    <mergeCell ref="C5:C6"/>
    <mergeCell ref="D5:J5"/>
  </mergeCells>
  <pageMargins left="0.23622047244094491" right="0.23622047244094491" top="0.55118110236220474" bottom="0.35433070866141736" header="0.11811023622047245" footer="0.11811023622047245"/>
  <pageSetup paperSize="9" scale="7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topLeftCell="A22" workbookViewId="0">
      <selection activeCell="G26" sqref="G26"/>
    </sheetView>
  </sheetViews>
  <sheetFormatPr defaultRowHeight="15"/>
  <cols>
    <col min="1" max="1" width="5.42578125" style="151" customWidth="1"/>
    <col min="2" max="2" width="26.85546875" style="151" customWidth="1"/>
    <col min="3" max="3" width="17.140625" style="151" customWidth="1"/>
    <col min="4" max="4" width="12.7109375" style="151" customWidth="1"/>
    <col min="5" max="5" width="12.28515625" style="151" customWidth="1"/>
    <col min="6" max="6" width="17.5703125" style="151" customWidth="1"/>
    <col min="7" max="7" width="20" style="134" customWidth="1"/>
    <col min="8" max="8" width="9.85546875" style="151" customWidth="1"/>
  </cols>
  <sheetData>
    <row r="1" spans="1:8" s="54" customFormat="1" ht="85.5" customHeight="1">
      <c r="A1" s="140"/>
      <c r="B1" s="140"/>
      <c r="C1" s="140"/>
      <c r="D1" s="140"/>
      <c r="E1" s="140"/>
      <c r="F1" s="141"/>
      <c r="G1" s="244" t="s">
        <v>273</v>
      </c>
      <c r="H1" s="244"/>
    </row>
    <row r="2" spans="1:8" s="54" customFormat="1" ht="13.5" customHeight="1">
      <c r="A2" s="140"/>
      <c r="B2" s="140"/>
      <c r="C2" s="140"/>
      <c r="D2" s="140"/>
      <c r="E2" s="140"/>
      <c r="F2" s="140"/>
      <c r="G2" s="135"/>
      <c r="H2" s="142"/>
    </row>
    <row r="3" spans="1:8">
      <c r="A3" s="245" t="s">
        <v>272</v>
      </c>
      <c r="B3" s="246"/>
      <c r="C3" s="246"/>
      <c r="D3" s="246"/>
      <c r="E3" s="246"/>
      <c r="F3" s="246"/>
      <c r="G3" s="246"/>
      <c r="H3" s="246"/>
    </row>
    <row r="4" spans="1:8" ht="22.5" customHeight="1">
      <c r="A4" s="247"/>
      <c r="B4" s="247"/>
      <c r="C4" s="247"/>
      <c r="D4" s="247"/>
      <c r="E4" s="247"/>
      <c r="F4" s="247"/>
      <c r="G4" s="247"/>
      <c r="H4" s="247"/>
    </row>
    <row r="5" spans="1:8">
      <c r="A5" s="143"/>
      <c r="B5" s="143"/>
      <c r="C5" s="143"/>
      <c r="D5" s="143"/>
      <c r="E5" s="143"/>
      <c r="F5" s="143"/>
      <c r="G5" s="136"/>
      <c r="H5" s="143"/>
    </row>
    <row r="6" spans="1:8">
      <c r="A6" s="248" t="s">
        <v>0</v>
      </c>
      <c r="B6" s="249" t="s">
        <v>118</v>
      </c>
      <c r="C6" s="249" t="s">
        <v>107</v>
      </c>
      <c r="D6" s="250" t="s">
        <v>18</v>
      </c>
      <c r="E6" s="250"/>
      <c r="F6" s="237" t="s">
        <v>119</v>
      </c>
      <c r="G6" s="237" t="s">
        <v>120</v>
      </c>
      <c r="H6" s="237" t="s">
        <v>129</v>
      </c>
    </row>
    <row r="7" spans="1:8" ht="103.5" customHeight="1">
      <c r="A7" s="248"/>
      <c r="B7" s="249"/>
      <c r="C7" s="249"/>
      <c r="D7" s="159" t="s">
        <v>121</v>
      </c>
      <c r="E7" s="159" t="s">
        <v>122</v>
      </c>
      <c r="F7" s="237"/>
      <c r="G7" s="237"/>
      <c r="H7" s="237"/>
    </row>
    <row r="8" spans="1:8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37">
        <v>7</v>
      </c>
      <c r="H8" s="145">
        <v>8</v>
      </c>
    </row>
    <row r="9" spans="1:8" ht="196.5" customHeight="1">
      <c r="A9" s="145">
        <v>1</v>
      </c>
      <c r="B9" s="146" t="s">
        <v>271</v>
      </c>
      <c r="C9" s="137" t="s">
        <v>22</v>
      </c>
      <c r="D9" s="145" t="s">
        <v>23</v>
      </c>
      <c r="E9" s="145" t="s">
        <v>24</v>
      </c>
      <c r="F9" s="144" t="s">
        <v>265</v>
      </c>
      <c r="G9" s="131" t="s">
        <v>246</v>
      </c>
      <c r="H9" s="158">
        <f>п.6!H7+п.6!I7+п.6!J7+п.6!K7+п.6!L7</f>
        <v>211258.15633</v>
      </c>
    </row>
    <row r="10" spans="1:8" ht="75.75" customHeight="1">
      <c r="A10" s="145">
        <v>2</v>
      </c>
      <c r="B10" s="146" t="s">
        <v>165</v>
      </c>
      <c r="C10" s="232" t="s">
        <v>22</v>
      </c>
      <c r="D10" s="160" t="s">
        <v>23</v>
      </c>
      <c r="E10" s="160" t="s">
        <v>24</v>
      </c>
      <c r="F10" s="238" t="s">
        <v>266</v>
      </c>
      <c r="G10" s="131" t="s">
        <v>245</v>
      </c>
      <c r="H10" s="158">
        <f>п.6!H10+п.6!I10+п.6!J10+п.6!K10+п.6!L10</f>
        <v>188800</v>
      </c>
    </row>
    <row r="11" spans="1:8" ht="90" customHeight="1">
      <c r="A11" s="145">
        <v>3</v>
      </c>
      <c r="B11" s="146" t="s">
        <v>130</v>
      </c>
      <c r="C11" s="233"/>
      <c r="D11" s="160" t="s">
        <v>23</v>
      </c>
      <c r="E11" s="160" t="s">
        <v>24</v>
      </c>
      <c r="F11" s="239"/>
      <c r="G11" s="132" t="s">
        <v>247</v>
      </c>
      <c r="H11" s="158">
        <f>п.6!H12+п.6!I12+п.6!J12+п.6!K12+п.6!L12</f>
        <v>188318</v>
      </c>
    </row>
    <row r="12" spans="1:8" ht="46.5" customHeight="1">
      <c r="A12" s="145">
        <v>4</v>
      </c>
      <c r="B12" s="146" t="s">
        <v>131</v>
      </c>
      <c r="C12" s="233"/>
      <c r="D12" s="160" t="s">
        <v>23</v>
      </c>
      <c r="E12" s="160" t="s">
        <v>24</v>
      </c>
      <c r="F12" s="239"/>
      <c r="G12" s="132" t="s">
        <v>247</v>
      </c>
      <c r="H12" s="158">
        <f>п.6!H13+п.6!I13+п.6!J13+п.6!K13+п.6!L13</f>
        <v>0</v>
      </c>
    </row>
    <row r="13" spans="1:8" ht="105" customHeight="1">
      <c r="A13" s="145">
        <v>5</v>
      </c>
      <c r="B13" s="146" t="s">
        <v>132</v>
      </c>
      <c r="C13" s="233"/>
      <c r="D13" s="160" t="s">
        <v>23</v>
      </c>
      <c r="E13" s="160" t="s">
        <v>24</v>
      </c>
      <c r="F13" s="239"/>
      <c r="G13" s="132" t="s">
        <v>247</v>
      </c>
      <c r="H13" s="158">
        <f>п.6!H14+п.6!I14+п.6!J14+п.6!K14+п.6!L14</f>
        <v>400</v>
      </c>
    </row>
    <row r="14" spans="1:8" ht="165.75" customHeight="1">
      <c r="A14" s="145">
        <v>7</v>
      </c>
      <c r="B14" s="146" t="s">
        <v>220</v>
      </c>
      <c r="C14" s="233"/>
      <c r="D14" s="160" t="s">
        <v>23</v>
      </c>
      <c r="E14" s="160" t="s">
        <v>24</v>
      </c>
      <c r="F14" s="239"/>
      <c r="G14" s="132" t="s">
        <v>247</v>
      </c>
      <c r="H14" s="158">
        <f>п.6!H15+п.6!I15+п.6!J15+п.6!K15+п.6!L15</f>
        <v>0</v>
      </c>
    </row>
    <row r="15" spans="1:8" ht="51.75" customHeight="1">
      <c r="A15" s="145">
        <v>8</v>
      </c>
      <c r="B15" s="146" t="s">
        <v>262</v>
      </c>
      <c r="C15" s="233"/>
      <c r="D15" s="147" t="s">
        <v>23</v>
      </c>
      <c r="E15" s="147" t="s">
        <v>24</v>
      </c>
      <c r="F15" s="239"/>
      <c r="G15" s="132" t="s">
        <v>247</v>
      </c>
      <c r="H15" s="158">
        <f>п.6!H16+п.6!I16+п.6!J16+п.6!K16+п.6!L16</f>
        <v>82</v>
      </c>
    </row>
    <row r="16" spans="1:8" ht="61.5" customHeight="1">
      <c r="A16" s="145">
        <v>9</v>
      </c>
      <c r="B16" s="146" t="s">
        <v>263</v>
      </c>
      <c r="C16" s="234"/>
      <c r="D16" s="147" t="s">
        <v>23</v>
      </c>
      <c r="E16" s="147" t="s">
        <v>24</v>
      </c>
      <c r="F16" s="240"/>
      <c r="G16" s="132" t="s">
        <v>247</v>
      </c>
      <c r="H16" s="158">
        <f>п.6!H17+п.6!I17+п.6!J17+п.6!K17+п.6!L17</f>
        <v>0</v>
      </c>
    </row>
    <row r="17" spans="1:8" ht="19.5" customHeight="1">
      <c r="A17" s="229" t="s">
        <v>166</v>
      </c>
      <c r="B17" s="230"/>
      <c r="C17" s="230"/>
      <c r="D17" s="230"/>
      <c r="E17" s="230"/>
      <c r="F17" s="230"/>
      <c r="G17" s="230"/>
      <c r="H17" s="231"/>
    </row>
    <row r="18" spans="1:8" ht="123" customHeight="1">
      <c r="A18" s="145">
        <v>10</v>
      </c>
      <c r="B18" s="146" t="s">
        <v>140</v>
      </c>
      <c r="C18" s="232" t="s">
        <v>201</v>
      </c>
      <c r="D18" s="147" t="s">
        <v>23</v>
      </c>
      <c r="E18" s="147" t="s">
        <v>24</v>
      </c>
      <c r="F18" s="238" t="s">
        <v>267</v>
      </c>
      <c r="G18" s="131" t="s">
        <v>248</v>
      </c>
      <c r="H18" s="158">
        <f>п.6!H19+п.6!I19+п.6!J19+п.6!K19+п.6!L19</f>
        <v>18678.206330000001</v>
      </c>
    </row>
    <row r="19" spans="1:8" ht="54" customHeight="1">
      <c r="A19" s="145">
        <v>11</v>
      </c>
      <c r="B19" s="146" t="s">
        <v>168</v>
      </c>
      <c r="C19" s="235"/>
      <c r="D19" s="147" t="s">
        <v>23</v>
      </c>
      <c r="E19" s="147" t="s">
        <v>24</v>
      </c>
      <c r="F19" s="239"/>
      <c r="G19" s="132" t="s">
        <v>249</v>
      </c>
      <c r="H19" s="158">
        <f>п.6!H22+п.6!I22+п.6!J22+п.6!K22+п.6!L22</f>
        <v>12347.104600000001</v>
      </c>
    </row>
    <row r="20" spans="1:8" ht="75.75" customHeight="1">
      <c r="A20" s="145">
        <v>12</v>
      </c>
      <c r="B20" s="146" t="s">
        <v>176</v>
      </c>
      <c r="C20" s="235"/>
      <c r="D20" s="147" t="s">
        <v>23</v>
      </c>
      <c r="E20" s="147" t="s">
        <v>23</v>
      </c>
      <c r="F20" s="239"/>
      <c r="G20" s="132" t="s">
        <v>250</v>
      </c>
      <c r="H20" s="158">
        <f>п.6!H23+п.6!I23+п.6!J23+п.6!K23+п.6!L23</f>
        <v>1716.9566</v>
      </c>
    </row>
    <row r="21" spans="1:8" ht="63" customHeight="1">
      <c r="A21" s="145">
        <v>13</v>
      </c>
      <c r="B21" s="146" t="s">
        <v>227</v>
      </c>
      <c r="C21" s="235"/>
      <c r="D21" s="147" t="s">
        <v>23</v>
      </c>
      <c r="E21" s="147" t="s">
        <v>24</v>
      </c>
      <c r="F21" s="161"/>
      <c r="G21" s="132" t="s">
        <v>251</v>
      </c>
      <c r="H21" s="158">
        <f>п.6!H24+п.6!I24+п.6!J24+п.6!K24+п.6!L24</f>
        <v>10630.148000000001</v>
      </c>
    </row>
    <row r="22" spans="1:8" ht="49.5" customHeight="1">
      <c r="A22" s="145">
        <v>14</v>
      </c>
      <c r="B22" s="146" t="s">
        <v>212</v>
      </c>
      <c r="C22" s="235"/>
      <c r="D22" s="147" t="s">
        <v>23</v>
      </c>
      <c r="E22" s="147" t="s">
        <v>24</v>
      </c>
      <c r="F22" s="161"/>
      <c r="G22" s="132" t="s">
        <v>253</v>
      </c>
      <c r="H22" s="158">
        <f>п.6!H25+п.6!I25+п.6!J25+п.6!K25+п.6!L25</f>
        <v>1250</v>
      </c>
    </row>
    <row r="23" spans="1:8" ht="75" customHeight="1">
      <c r="A23" s="145">
        <v>15</v>
      </c>
      <c r="B23" s="146" t="s">
        <v>178</v>
      </c>
      <c r="C23" s="235"/>
      <c r="D23" s="147" t="s">
        <v>23</v>
      </c>
      <c r="E23" s="147" t="s">
        <v>23</v>
      </c>
      <c r="F23" s="161"/>
      <c r="G23" s="132" t="s">
        <v>252</v>
      </c>
      <c r="H23" s="158">
        <f>п.6!H26+п.6!I26+п.6!J26+п.6!K26+п.6!L26</f>
        <v>0</v>
      </c>
    </row>
    <row r="24" spans="1:8" ht="48" customHeight="1">
      <c r="A24" s="145"/>
      <c r="B24" s="146" t="s">
        <v>229</v>
      </c>
      <c r="C24" s="235"/>
      <c r="D24" s="147" t="s">
        <v>23</v>
      </c>
      <c r="E24" s="147" t="s">
        <v>24</v>
      </c>
      <c r="F24" s="161"/>
      <c r="G24" s="132" t="s">
        <v>254</v>
      </c>
      <c r="H24" s="158">
        <f>п.6!H27+п.6!I27+п.6!J27+п.6!K27+п.6!L27</f>
        <v>1250</v>
      </c>
    </row>
    <row r="25" spans="1:8" ht="50.25" customHeight="1">
      <c r="A25" s="145">
        <v>16</v>
      </c>
      <c r="B25" s="146" t="s">
        <v>211</v>
      </c>
      <c r="C25" s="235"/>
      <c r="D25" s="147" t="s">
        <v>23</v>
      </c>
      <c r="E25" s="147" t="s">
        <v>24</v>
      </c>
      <c r="F25" s="161"/>
      <c r="G25" s="133"/>
      <c r="H25" s="158">
        <f>п.6!H28+п.6!I28+п.6!J28+п.6!K28+п.6!L28</f>
        <v>0</v>
      </c>
    </row>
    <row r="26" spans="1:8" ht="78.75" customHeight="1">
      <c r="A26" s="145">
        <v>17</v>
      </c>
      <c r="B26" s="146" t="s">
        <v>142</v>
      </c>
      <c r="C26" s="235"/>
      <c r="D26" s="147" t="s">
        <v>23</v>
      </c>
      <c r="E26" s="147" t="s">
        <v>24</v>
      </c>
      <c r="F26" s="161"/>
      <c r="G26" s="132" t="s">
        <v>256</v>
      </c>
      <c r="H26" s="158">
        <f>п.6!H29+п.6!I29+п.6!J29+п.6!K29+п.6!L29</f>
        <v>1220.05</v>
      </c>
    </row>
    <row r="27" spans="1:8" ht="91.5" customHeight="1">
      <c r="A27" s="145">
        <v>18</v>
      </c>
      <c r="B27" s="146" t="s">
        <v>143</v>
      </c>
      <c r="C27" s="235"/>
      <c r="D27" s="147" t="s">
        <v>23</v>
      </c>
      <c r="E27" s="147" t="s">
        <v>24</v>
      </c>
      <c r="F27" s="161"/>
      <c r="G27" s="132" t="s">
        <v>256</v>
      </c>
      <c r="H27" s="158">
        <f>п.6!H30+п.6!I30+п.6!J30+п.6!K30+п.6!L30</f>
        <v>0</v>
      </c>
    </row>
    <row r="28" spans="1:8" ht="62.25" customHeight="1">
      <c r="A28" s="145">
        <v>19</v>
      </c>
      <c r="B28" s="146" t="s">
        <v>144</v>
      </c>
      <c r="C28" s="235"/>
      <c r="D28" s="147" t="s">
        <v>23</v>
      </c>
      <c r="E28" s="147" t="s">
        <v>23</v>
      </c>
      <c r="F28" s="161"/>
      <c r="G28" s="132" t="s">
        <v>257</v>
      </c>
      <c r="H28" s="158">
        <f>п.6!H31+п.6!I31+п.6!J31+п.6!K31+п.6!L31</f>
        <v>1712</v>
      </c>
    </row>
    <row r="29" spans="1:8" ht="98.25" customHeight="1">
      <c r="A29" s="145">
        <v>20</v>
      </c>
      <c r="B29" s="146" t="s">
        <v>219</v>
      </c>
      <c r="C29" s="235"/>
      <c r="D29" s="147" t="s">
        <v>23</v>
      </c>
      <c r="E29" s="147" t="s">
        <v>24</v>
      </c>
      <c r="F29" s="161"/>
      <c r="G29" s="132" t="s">
        <v>256</v>
      </c>
      <c r="H29" s="158">
        <f>п.6!H32+п.6!I32+п.6!J32+п.6!K32+п.6!L32</f>
        <v>846.23699999999997</v>
      </c>
    </row>
    <row r="30" spans="1:8" ht="78" customHeight="1">
      <c r="A30" s="145">
        <v>21</v>
      </c>
      <c r="B30" s="146" t="s">
        <v>184</v>
      </c>
      <c r="C30" s="235"/>
      <c r="D30" s="147" t="s">
        <v>23</v>
      </c>
      <c r="E30" s="147" t="s">
        <v>23</v>
      </c>
      <c r="F30" s="161"/>
      <c r="G30" s="132" t="s">
        <v>258</v>
      </c>
      <c r="H30" s="158">
        <f>п.6!H33+п.6!I33+п.6!J33+п.6!K33+п.6!L33</f>
        <v>110.4464</v>
      </c>
    </row>
    <row r="31" spans="1:8" ht="75.75" customHeight="1">
      <c r="A31" s="145">
        <v>22</v>
      </c>
      <c r="B31" s="146" t="s">
        <v>206</v>
      </c>
      <c r="C31" s="236"/>
      <c r="D31" s="147" t="s">
        <v>23</v>
      </c>
      <c r="E31" s="147" t="s">
        <v>24</v>
      </c>
      <c r="F31" s="161"/>
      <c r="G31" s="132" t="s">
        <v>259</v>
      </c>
      <c r="H31" s="158">
        <f>п.6!H34+п.6!I34+п.6!J34+п.6!K34+п.6!L34</f>
        <v>1192.36833</v>
      </c>
    </row>
    <row r="32" spans="1:8" ht="35.25" customHeight="1">
      <c r="A32" s="145">
        <v>23</v>
      </c>
      <c r="B32" s="146" t="s">
        <v>114</v>
      </c>
      <c r="C32" s="232" t="s">
        <v>22</v>
      </c>
      <c r="D32" s="147" t="s">
        <v>23</v>
      </c>
      <c r="E32" s="147" t="s">
        <v>24</v>
      </c>
      <c r="F32" s="243" t="s">
        <v>268</v>
      </c>
      <c r="G32" s="132" t="s">
        <v>260</v>
      </c>
      <c r="H32" s="158">
        <f>п.6!H35+п.6!I35+п.6!J35+п.6!K35+п.6!L35</f>
        <v>3379.95</v>
      </c>
    </row>
    <row r="33" spans="1:8" ht="92.25" customHeight="1">
      <c r="A33" s="145">
        <v>24</v>
      </c>
      <c r="B33" s="146" t="s">
        <v>152</v>
      </c>
      <c r="C33" s="233"/>
      <c r="D33" s="147" t="s">
        <v>23</v>
      </c>
      <c r="E33" s="147" t="s">
        <v>24</v>
      </c>
      <c r="F33" s="233"/>
      <c r="G33" s="132" t="s">
        <v>261</v>
      </c>
      <c r="H33" s="158">
        <f>п.6!H36+п.6!I36+п.6!J36+п.6!K36+п.6!L36</f>
        <v>1058.4025000000001</v>
      </c>
    </row>
    <row r="34" spans="1:8" ht="82.5" customHeight="1">
      <c r="A34" s="145">
        <v>25</v>
      </c>
      <c r="B34" s="146" t="s">
        <v>153</v>
      </c>
      <c r="C34" s="233"/>
      <c r="D34" s="147" t="s">
        <v>23</v>
      </c>
      <c r="E34" s="147" t="s">
        <v>24</v>
      </c>
      <c r="F34" s="239"/>
      <c r="G34" s="132" t="s">
        <v>261</v>
      </c>
      <c r="H34" s="158">
        <f>п.6!H37+п.6!I37+п.6!J37+п.6!K37+п.6!L37</f>
        <v>2321.5475000000001</v>
      </c>
    </row>
    <row r="35" spans="1:8" ht="95.25" customHeight="1">
      <c r="A35" s="145">
        <v>26</v>
      </c>
      <c r="B35" s="146" t="s">
        <v>154</v>
      </c>
      <c r="C35" s="234"/>
      <c r="D35" s="147" t="s">
        <v>23</v>
      </c>
      <c r="E35" s="147" t="s">
        <v>24</v>
      </c>
      <c r="F35" s="240"/>
      <c r="G35" s="132" t="s">
        <v>261</v>
      </c>
      <c r="H35" s="158">
        <f>п.6!H38+п.6!I38+п.6!J38+п.6!K38+п.6!L38</f>
        <v>0</v>
      </c>
    </row>
    <row r="36" spans="1:8" ht="35.25" customHeight="1">
      <c r="A36" s="145">
        <v>27</v>
      </c>
      <c r="B36" s="146" t="s">
        <v>115</v>
      </c>
      <c r="C36" s="232" t="s">
        <v>22</v>
      </c>
      <c r="D36" s="147" t="s">
        <v>255</v>
      </c>
      <c r="E36" s="147" t="s">
        <v>24</v>
      </c>
      <c r="F36" s="241" t="s">
        <v>48</v>
      </c>
      <c r="G36" s="132" t="s">
        <v>261</v>
      </c>
      <c r="H36" s="158">
        <f>п.6!H39+п.6!I39+п.6!J39+п.6!K39+п.6!L39</f>
        <v>400</v>
      </c>
    </row>
    <row r="37" spans="1:8" ht="125.25" customHeight="1">
      <c r="A37" s="145">
        <v>28</v>
      </c>
      <c r="B37" s="146" t="s">
        <v>202</v>
      </c>
      <c r="C37" s="234"/>
      <c r="D37" s="148" t="s">
        <v>255</v>
      </c>
      <c r="E37" s="148" t="s">
        <v>24</v>
      </c>
      <c r="F37" s="242"/>
      <c r="G37" s="132" t="s">
        <v>261</v>
      </c>
      <c r="H37" s="158">
        <f>п.6!H40+п.6!I40+п.6!J40+п.6!K40+п.6!L40</f>
        <v>400</v>
      </c>
    </row>
    <row r="38" spans="1:8">
      <c r="A38" s="149"/>
      <c r="B38" s="149"/>
      <c r="C38" s="149"/>
      <c r="D38" s="149"/>
      <c r="E38" s="149"/>
      <c r="F38" s="149"/>
      <c r="G38" s="138"/>
      <c r="H38"/>
    </row>
    <row r="39" spans="1:8">
      <c r="A39" s="149"/>
      <c r="B39" s="149"/>
      <c r="C39" s="149"/>
      <c r="D39" s="149"/>
      <c r="E39" s="149"/>
      <c r="F39" s="149"/>
      <c r="G39" s="138"/>
      <c r="H39"/>
    </row>
    <row r="40" spans="1:8">
      <c r="A40" s="150"/>
      <c r="B40" s="150"/>
      <c r="C40" s="150"/>
      <c r="D40" s="150"/>
      <c r="E40" s="150"/>
      <c r="F40" s="150"/>
      <c r="G40" s="139"/>
      <c r="H40"/>
    </row>
    <row r="41" spans="1:8" s="130" customFormat="1">
      <c r="A41" s="150"/>
      <c r="B41" s="150"/>
      <c r="C41" s="150"/>
      <c r="D41" s="150"/>
      <c r="E41" s="150"/>
      <c r="F41" s="150"/>
      <c r="G41" s="139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</sheetData>
  <mergeCells count="18">
    <mergeCell ref="G1:H1"/>
    <mergeCell ref="G6:G7"/>
    <mergeCell ref="H6:H7"/>
    <mergeCell ref="A3:H4"/>
    <mergeCell ref="A6:A7"/>
    <mergeCell ref="B6:B7"/>
    <mergeCell ref="C6:C7"/>
    <mergeCell ref="D6:E6"/>
    <mergeCell ref="A17:H17"/>
    <mergeCell ref="C32:C35"/>
    <mergeCell ref="C36:C37"/>
    <mergeCell ref="C18:C31"/>
    <mergeCell ref="F6:F7"/>
    <mergeCell ref="C10:C16"/>
    <mergeCell ref="F10:F16"/>
    <mergeCell ref="F18:F20"/>
    <mergeCell ref="F36:F37"/>
    <mergeCell ref="F32:F35"/>
  </mergeCells>
  <pageMargins left="0.23622047244094491" right="0.23622047244094491" top="0.35433070866141736" bottom="0.55118110236220474" header="0.11811023622047245" footer="0.11811023622047245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opLeftCell="A34" zoomScale="70" zoomScaleNormal="70" workbookViewId="0">
      <selection activeCell="G1" sqref="G1:H1"/>
    </sheetView>
  </sheetViews>
  <sheetFormatPr defaultRowHeight="15"/>
  <cols>
    <col min="1" max="1" width="4.42578125" style="1" customWidth="1"/>
    <col min="2" max="2" width="21.85546875" style="1" customWidth="1"/>
    <col min="3" max="3" width="16.28515625" style="1" customWidth="1"/>
    <col min="4" max="4" width="16.7109375" style="1" customWidth="1"/>
    <col min="5" max="5" width="16.85546875" style="1" bestFit="1" customWidth="1"/>
    <col min="6" max="6" width="19.5703125" style="1" customWidth="1"/>
    <col min="7" max="7" width="20.140625" style="1" customWidth="1"/>
    <col min="8" max="8" width="20.7109375" style="1" customWidth="1"/>
    <col min="9" max="9" width="27.5703125" style="1" customWidth="1"/>
    <col min="10" max="16384" width="9.140625" style="1"/>
  </cols>
  <sheetData>
    <row r="1" spans="1:8" ht="90" customHeight="1">
      <c r="A1" s="8"/>
      <c r="B1" s="8"/>
      <c r="C1" s="8"/>
      <c r="D1" s="8"/>
      <c r="E1" s="8"/>
      <c r="F1" s="8"/>
      <c r="G1" s="165" t="s">
        <v>269</v>
      </c>
      <c r="H1" s="165"/>
    </row>
    <row r="2" spans="1:8" ht="10.5" customHeight="1">
      <c r="A2" s="8"/>
      <c r="B2" s="8"/>
      <c r="C2" s="8"/>
      <c r="D2" s="8"/>
      <c r="E2" s="8"/>
      <c r="F2" s="8"/>
      <c r="G2" s="5"/>
      <c r="H2" s="5"/>
    </row>
    <row r="3" spans="1:8" ht="38.25" customHeight="1">
      <c r="A3" s="166" t="s">
        <v>127</v>
      </c>
      <c r="B3" s="166"/>
      <c r="C3" s="166"/>
      <c r="D3" s="166"/>
      <c r="E3" s="166"/>
      <c r="F3" s="166"/>
      <c r="G3" s="166"/>
      <c r="H3" s="166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21" customHeight="1">
      <c r="A5" s="176" t="s">
        <v>0</v>
      </c>
      <c r="B5" s="171" t="s">
        <v>16</v>
      </c>
      <c r="C5" s="171" t="s">
        <v>17</v>
      </c>
      <c r="D5" s="171" t="s">
        <v>18</v>
      </c>
      <c r="E5" s="171"/>
      <c r="F5" s="171"/>
      <c r="G5" s="171"/>
      <c r="H5" s="171"/>
    </row>
    <row r="6" spans="1:8" ht="115.5" customHeight="1">
      <c r="A6" s="176"/>
      <c r="B6" s="171"/>
      <c r="C6" s="171"/>
      <c r="D6" s="10" t="s">
        <v>28</v>
      </c>
      <c r="E6" s="10" t="s">
        <v>29</v>
      </c>
      <c r="F6" s="10" t="s">
        <v>19</v>
      </c>
      <c r="G6" s="10" t="s">
        <v>20</v>
      </c>
      <c r="H6" s="10" t="s">
        <v>21</v>
      </c>
    </row>
    <row r="7" spans="1:8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0.25" customHeight="1">
      <c r="A8" s="176" t="s">
        <v>15</v>
      </c>
      <c r="B8" s="176"/>
      <c r="C8" s="176"/>
      <c r="D8" s="176"/>
      <c r="E8" s="176"/>
      <c r="F8" s="176"/>
      <c r="G8" s="176"/>
      <c r="H8" s="176"/>
    </row>
    <row r="9" spans="1:8" ht="151.5" customHeight="1">
      <c r="A9" s="12"/>
      <c r="B9" s="56" t="s">
        <v>130</v>
      </c>
      <c r="C9" s="59" t="s">
        <v>22</v>
      </c>
      <c r="D9" s="58" t="s">
        <v>23</v>
      </c>
      <c r="E9" s="58" t="s">
        <v>24</v>
      </c>
      <c r="F9" s="70" t="s">
        <v>174</v>
      </c>
      <c r="G9" s="70" t="s">
        <v>175</v>
      </c>
      <c r="H9" s="70" t="s">
        <v>30</v>
      </c>
    </row>
    <row r="10" spans="1:8" ht="177.75" customHeight="1">
      <c r="A10" s="12"/>
      <c r="B10" s="56" t="s">
        <v>131</v>
      </c>
      <c r="C10" s="10" t="s">
        <v>22</v>
      </c>
      <c r="D10" s="11" t="s">
        <v>23</v>
      </c>
      <c r="E10" s="11" t="s">
        <v>24</v>
      </c>
      <c r="F10" s="70" t="s">
        <v>31</v>
      </c>
      <c r="G10" s="70" t="s">
        <v>32</v>
      </c>
      <c r="H10" s="70" t="s">
        <v>33</v>
      </c>
    </row>
    <row r="11" spans="1:8" ht="213" customHeight="1">
      <c r="A11" s="12"/>
      <c r="B11" s="56" t="s">
        <v>161</v>
      </c>
      <c r="C11" s="10" t="s">
        <v>22</v>
      </c>
      <c r="D11" s="11" t="s">
        <v>23</v>
      </c>
      <c r="E11" s="11" t="s">
        <v>24</v>
      </c>
      <c r="F11" s="70" t="s">
        <v>34</v>
      </c>
      <c r="G11" s="70" t="s">
        <v>35</v>
      </c>
      <c r="H11" s="70" t="s">
        <v>36</v>
      </c>
    </row>
    <row r="12" spans="1:8" ht="212.25" customHeight="1">
      <c r="A12" s="9"/>
      <c r="B12" s="56" t="s">
        <v>133</v>
      </c>
      <c r="C12" s="10" t="s">
        <v>22</v>
      </c>
      <c r="D12" s="11" t="s">
        <v>23</v>
      </c>
      <c r="E12" s="11" t="s">
        <v>24</v>
      </c>
      <c r="F12" s="10" t="s">
        <v>37</v>
      </c>
      <c r="G12" s="10" t="s">
        <v>38</v>
      </c>
      <c r="H12" s="10" t="s">
        <v>39</v>
      </c>
    </row>
    <row r="13" spans="1:8" ht="169.5" customHeight="1">
      <c r="A13" s="9"/>
      <c r="B13" s="56" t="s">
        <v>213</v>
      </c>
      <c r="C13" s="10" t="s">
        <v>22</v>
      </c>
      <c r="D13" s="11" t="s">
        <v>23</v>
      </c>
      <c r="E13" s="11" t="s">
        <v>24</v>
      </c>
      <c r="F13" s="10" t="s">
        <v>40</v>
      </c>
      <c r="G13" s="10" t="s">
        <v>41</v>
      </c>
      <c r="H13" s="10" t="s">
        <v>42</v>
      </c>
    </row>
    <row r="14" spans="1:8" ht="261" customHeight="1">
      <c r="A14" s="9"/>
      <c r="B14" s="62" t="s">
        <v>214</v>
      </c>
      <c r="C14" s="16" t="s">
        <v>25</v>
      </c>
      <c r="D14" s="11" t="s">
        <v>23</v>
      </c>
      <c r="E14" s="11" t="s">
        <v>24</v>
      </c>
      <c r="F14" s="10" t="s">
        <v>43</v>
      </c>
      <c r="G14" s="10" t="s">
        <v>26</v>
      </c>
      <c r="H14" s="16" t="s">
        <v>44</v>
      </c>
    </row>
    <row r="15" spans="1:8" ht="18.75" customHeight="1">
      <c r="A15" s="173" t="s">
        <v>27</v>
      </c>
      <c r="B15" s="174"/>
      <c r="C15" s="174"/>
      <c r="D15" s="174"/>
      <c r="E15" s="174"/>
      <c r="F15" s="174"/>
      <c r="G15" s="174"/>
      <c r="H15" s="175"/>
    </row>
    <row r="16" spans="1:8" ht="165" customHeight="1">
      <c r="A16" s="64"/>
      <c r="B16" s="63" t="s">
        <v>140</v>
      </c>
      <c r="C16" s="177" t="s">
        <v>25</v>
      </c>
      <c r="D16" s="169" t="s">
        <v>23</v>
      </c>
      <c r="E16" s="172" t="s">
        <v>24</v>
      </c>
      <c r="F16" s="167" t="s">
        <v>45</v>
      </c>
      <c r="G16" s="167" t="s">
        <v>46</v>
      </c>
      <c r="H16" s="167" t="s">
        <v>47</v>
      </c>
    </row>
    <row r="17" spans="1:8" ht="70.5" customHeight="1">
      <c r="A17" s="64"/>
      <c r="B17" s="56" t="s">
        <v>162</v>
      </c>
      <c r="C17" s="178"/>
      <c r="D17" s="178"/>
      <c r="E17" s="178"/>
      <c r="F17" s="167"/>
      <c r="G17" s="167"/>
      <c r="H17" s="167"/>
    </row>
    <row r="18" spans="1:8" s="72" customFormat="1" ht="100.5" customHeight="1">
      <c r="A18" s="64"/>
      <c r="B18" s="71" t="s">
        <v>176</v>
      </c>
      <c r="C18" s="178"/>
      <c r="D18" s="178"/>
      <c r="E18" s="178"/>
      <c r="F18" s="167"/>
      <c r="G18" s="167"/>
      <c r="H18" s="167"/>
    </row>
    <row r="19" spans="1:8" s="72" customFormat="1" ht="37.5" customHeight="1">
      <c r="A19" s="64"/>
      <c r="B19" s="71" t="s">
        <v>177</v>
      </c>
      <c r="C19" s="178"/>
      <c r="D19" s="178"/>
      <c r="E19" s="178"/>
      <c r="F19" s="167"/>
      <c r="G19" s="167"/>
      <c r="H19" s="167"/>
    </row>
    <row r="20" spans="1:8" ht="72" customHeight="1">
      <c r="A20" s="64"/>
      <c r="B20" s="56" t="s">
        <v>217</v>
      </c>
      <c r="C20" s="178"/>
      <c r="D20" s="178"/>
      <c r="E20" s="178"/>
      <c r="F20" s="167"/>
      <c r="G20" s="167"/>
      <c r="H20" s="167"/>
    </row>
    <row r="21" spans="1:8" s="72" customFormat="1" ht="72" customHeight="1">
      <c r="A21" s="64"/>
      <c r="B21" s="71" t="s">
        <v>178</v>
      </c>
      <c r="C21" s="178"/>
      <c r="D21" s="178"/>
      <c r="E21" s="178"/>
      <c r="F21" s="167"/>
      <c r="G21" s="167"/>
      <c r="H21" s="167"/>
    </row>
    <row r="22" spans="1:8" s="100" customFormat="1" ht="72" customHeight="1">
      <c r="A22" s="64"/>
      <c r="B22" s="99" t="s">
        <v>228</v>
      </c>
      <c r="C22" s="178"/>
      <c r="D22" s="178"/>
      <c r="E22" s="178"/>
      <c r="F22" s="167"/>
      <c r="G22" s="167"/>
      <c r="H22" s="167"/>
    </row>
    <row r="23" spans="1:8" ht="50.25" customHeight="1">
      <c r="A23" s="64"/>
      <c r="B23" s="56" t="s">
        <v>216</v>
      </c>
      <c r="C23" s="178"/>
      <c r="D23" s="178"/>
      <c r="E23" s="178"/>
      <c r="F23" s="167"/>
      <c r="G23" s="167"/>
      <c r="H23" s="167"/>
    </row>
    <row r="24" spans="1:8" s="53" customFormat="1" ht="132.75" customHeight="1">
      <c r="A24" s="64"/>
      <c r="B24" s="57" t="s">
        <v>142</v>
      </c>
      <c r="C24" s="178"/>
      <c r="D24" s="178"/>
      <c r="E24" s="178"/>
      <c r="F24" s="167"/>
      <c r="G24" s="167"/>
      <c r="H24" s="167"/>
    </row>
    <row r="25" spans="1:8" s="46" customFormat="1" ht="131.25" customHeight="1">
      <c r="A25" s="64"/>
      <c r="B25" s="56" t="s">
        <v>143</v>
      </c>
      <c r="C25" s="178"/>
      <c r="D25" s="178"/>
      <c r="E25" s="178"/>
      <c r="F25" s="167"/>
      <c r="G25" s="167"/>
      <c r="H25" s="167"/>
    </row>
    <row r="26" spans="1:8" s="72" customFormat="1" ht="81" customHeight="1">
      <c r="A26" s="64"/>
      <c r="B26" s="73" t="s">
        <v>144</v>
      </c>
      <c r="C26" s="178"/>
      <c r="D26" s="178"/>
      <c r="E26" s="178"/>
      <c r="F26" s="172"/>
      <c r="G26" s="172"/>
      <c r="H26" s="172"/>
    </row>
    <row r="27" spans="1:8" s="72" customFormat="1" ht="165.75" customHeight="1">
      <c r="A27" s="64"/>
      <c r="B27" s="71" t="s">
        <v>218</v>
      </c>
      <c r="C27" s="178"/>
      <c r="D27" s="178"/>
      <c r="E27" s="178"/>
      <c r="F27" s="172"/>
      <c r="G27" s="172"/>
      <c r="H27" s="172"/>
    </row>
    <row r="28" spans="1:8" s="72" customFormat="1" ht="98.25" customHeight="1">
      <c r="A28" s="64"/>
      <c r="B28" s="71" t="s">
        <v>179</v>
      </c>
      <c r="C28" s="178"/>
      <c r="D28" s="178"/>
      <c r="E28" s="178"/>
      <c r="F28" s="172"/>
      <c r="G28" s="172"/>
      <c r="H28" s="172"/>
    </row>
    <row r="29" spans="1:8" s="72" customFormat="1" ht="98.25" customHeight="1">
      <c r="A29" s="64"/>
      <c r="B29" s="73" t="s">
        <v>215</v>
      </c>
      <c r="C29" s="178"/>
      <c r="D29" s="178"/>
      <c r="E29" s="178"/>
      <c r="F29" s="172"/>
      <c r="G29" s="172"/>
      <c r="H29" s="172"/>
    </row>
    <row r="30" spans="1:8" s="53" customFormat="1" ht="36" customHeight="1">
      <c r="A30" s="64"/>
      <c r="B30" s="56" t="s">
        <v>114</v>
      </c>
      <c r="C30" s="171" t="s">
        <v>22</v>
      </c>
      <c r="D30" s="171" t="s">
        <v>23</v>
      </c>
      <c r="E30" s="171" t="s">
        <v>24</v>
      </c>
      <c r="F30" s="167" t="s">
        <v>48</v>
      </c>
      <c r="G30" s="167" t="s">
        <v>49</v>
      </c>
      <c r="H30" s="167" t="s">
        <v>47</v>
      </c>
    </row>
    <row r="31" spans="1:8" ht="178.5" customHeight="1">
      <c r="A31" s="64"/>
      <c r="B31" s="56" t="s">
        <v>163</v>
      </c>
      <c r="C31" s="168"/>
      <c r="D31" s="168"/>
      <c r="E31" s="168"/>
      <c r="F31" s="168"/>
      <c r="G31" s="168"/>
      <c r="H31" s="168"/>
    </row>
    <row r="32" spans="1:8" ht="177.75" customHeight="1">
      <c r="A32" s="64"/>
      <c r="B32" s="63" t="s">
        <v>164</v>
      </c>
      <c r="C32" s="168"/>
      <c r="D32" s="168"/>
      <c r="E32" s="168"/>
      <c r="F32" s="52" t="s">
        <v>50</v>
      </c>
      <c r="G32" s="52" t="s">
        <v>51</v>
      </c>
      <c r="H32" s="52" t="s">
        <v>52</v>
      </c>
    </row>
    <row r="33" spans="1:8" s="53" customFormat="1" ht="186" customHeight="1">
      <c r="A33" s="64"/>
      <c r="B33" s="56" t="s">
        <v>154</v>
      </c>
      <c r="C33" s="168"/>
      <c r="D33" s="168"/>
      <c r="E33" s="168"/>
      <c r="F33" s="52" t="s">
        <v>53</v>
      </c>
      <c r="G33" s="52" t="s">
        <v>54</v>
      </c>
      <c r="H33" s="51" t="s">
        <v>55</v>
      </c>
    </row>
    <row r="34" spans="1:8" s="53" customFormat="1" ht="36" customHeight="1">
      <c r="A34" s="64"/>
      <c r="B34" s="63" t="s">
        <v>181</v>
      </c>
      <c r="C34" s="169" t="s">
        <v>22</v>
      </c>
      <c r="D34" s="169" t="s">
        <v>255</v>
      </c>
      <c r="E34" s="169" t="s">
        <v>24</v>
      </c>
      <c r="F34" s="167" t="s">
        <v>48</v>
      </c>
      <c r="G34" s="167" t="s">
        <v>49</v>
      </c>
      <c r="H34" s="167" t="s">
        <v>47</v>
      </c>
    </row>
    <row r="35" spans="1:8" ht="197.25" customHeight="1">
      <c r="A35" s="64"/>
      <c r="B35" s="56" t="s">
        <v>202</v>
      </c>
      <c r="C35" s="170"/>
      <c r="D35" s="170"/>
      <c r="E35" s="170"/>
      <c r="F35" s="168"/>
      <c r="G35" s="168"/>
      <c r="H35" s="168"/>
    </row>
  </sheetData>
  <mergeCells count="26">
    <mergeCell ref="H16:H29"/>
    <mergeCell ref="A15:H15"/>
    <mergeCell ref="A8:H8"/>
    <mergeCell ref="G1:H1"/>
    <mergeCell ref="A3:H3"/>
    <mergeCell ref="A5:A6"/>
    <mergeCell ref="B5:B6"/>
    <mergeCell ref="C5:C6"/>
    <mergeCell ref="D5:H5"/>
    <mergeCell ref="C16:C29"/>
    <mergeCell ref="F16:F29"/>
    <mergeCell ref="G16:G29"/>
    <mergeCell ref="D16:D29"/>
    <mergeCell ref="E16:E29"/>
    <mergeCell ref="F30:F31"/>
    <mergeCell ref="G30:G31"/>
    <mergeCell ref="H30:H31"/>
    <mergeCell ref="C34:C35"/>
    <mergeCell ref="D34:D35"/>
    <mergeCell ref="E34:E35"/>
    <mergeCell ref="F34:F35"/>
    <mergeCell ref="G34:G35"/>
    <mergeCell ref="H34:H35"/>
    <mergeCell ref="E30:E33"/>
    <mergeCell ref="D30:D33"/>
    <mergeCell ref="C30:C33"/>
  </mergeCells>
  <pageMargins left="0.23622047244094491" right="0.23622047244094491" top="0.55118110236220474" bottom="0.35433070866141736" header="0.11811023622047245" footer="0.11811023622047245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zoomScale="70" zoomScaleNormal="70" workbookViewId="0">
      <selection activeCell="G1" sqref="G1"/>
    </sheetView>
  </sheetViews>
  <sheetFormatPr defaultRowHeight="15"/>
  <cols>
    <col min="1" max="1" width="6.5703125" style="1" customWidth="1"/>
    <col min="2" max="2" width="36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>
      <c r="A1" s="8"/>
      <c r="B1" s="8"/>
      <c r="C1" s="8"/>
      <c r="D1" s="8"/>
      <c r="E1" s="8"/>
      <c r="F1" s="8"/>
      <c r="G1" s="5" t="s">
        <v>56</v>
      </c>
    </row>
    <row r="2" spans="1:7" ht="10.5" customHeight="1">
      <c r="A2" s="8"/>
      <c r="B2" s="8"/>
      <c r="C2" s="8"/>
      <c r="D2" s="8"/>
      <c r="E2" s="8"/>
      <c r="F2" s="8"/>
      <c r="G2" s="5"/>
    </row>
    <row r="3" spans="1:7" ht="38.25" customHeight="1">
      <c r="A3" s="166" t="s">
        <v>126</v>
      </c>
      <c r="B3" s="166"/>
      <c r="C3" s="166"/>
      <c r="D3" s="166"/>
      <c r="E3" s="166"/>
      <c r="F3" s="166"/>
      <c r="G3" s="166"/>
    </row>
    <row r="4" spans="1:7" ht="12" customHeight="1">
      <c r="A4" s="8"/>
      <c r="B4" s="8"/>
      <c r="C4" s="8"/>
      <c r="D4" s="8"/>
      <c r="E4" s="8"/>
      <c r="F4" s="8"/>
      <c r="G4" s="8"/>
    </row>
    <row r="5" spans="1:7" ht="36" customHeight="1">
      <c r="A5" s="179" t="s">
        <v>0</v>
      </c>
      <c r="B5" s="179" t="s">
        <v>57</v>
      </c>
      <c r="C5" s="179" t="s">
        <v>58</v>
      </c>
      <c r="D5" s="180" t="s">
        <v>60</v>
      </c>
      <c r="E5" s="181"/>
      <c r="F5" s="182"/>
      <c r="G5" s="183" t="s">
        <v>59</v>
      </c>
    </row>
    <row r="6" spans="1:7" ht="63.75" customHeight="1">
      <c r="A6" s="179"/>
      <c r="B6" s="179"/>
      <c r="C6" s="179"/>
      <c r="D6" s="15" t="s">
        <v>63</v>
      </c>
      <c r="E6" s="15" t="s">
        <v>62</v>
      </c>
      <c r="F6" s="15" t="s">
        <v>61</v>
      </c>
      <c r="G6" s="184"/>
    </row>
    <row r="7" spans="1:7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67.25" customHeight="1">
      <c r="A8" s="12" t="s">
        <v>5</v>
      </c>
      <c r="B8" s="10" t="s">
        <v>64</v>
      </c>
      <c r="C8" s="18" t="s">
        <v>66</v>
      </c>
      <c r="D8" s="18" t="s">
        <v>66</v>
      </c>
      <c r="E8" s="18" t="s">
        <v>66</v>
      </c>
      <c r="F8" s="18" t="s">
        <v>66</v>
      </c>
      <c r="G8" s="18" t="s">
        <v>66</v>
      </c>
    </row>
    <row r="9" spans="1:7" ht="15.75">
      <c r="A9" s="19"/>
      <c r="B9" s="19"/>
      <c r="C9" s="19"/>
      <c r="D9" s="19"/>
      <c r="E9" s="19"/>
      <c r="F9" s="19"/>
      <c r="G9" s="19"/>
    </row>
    <row r="10" spans="1:7" ht="36" customHeight="1">
      <c r="A10" s="165" t="s">
        <v>65</v>
      </c>
      <c r="B10" s="165"/>
      <c r="C10" s="165"/>
      <c r="D10" s="165"/>
      <c r="E10" s="165"/>
      <c r="F10" s="165"/>
      <c r="G10" s="165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23622047244094491" right="3.937007874015748E-2" top="0.74803149606299213" bottom="0.55118110236220474" header="0.11811023622047245" footer="0.11811023622047245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D10"/>
  <sheetViews>
    <sheetView zoomScale="70" zoomScaleNormal="70" workbookViewId="0">
      <selection activeCell="D1" sqref="D1"/>
    </sheetView>
  </sheetViews>
  <sheetFormatPr defaultRowHeight="15"/>
  <cols>
    <col min="1" max="1" width="6.28515625" style="1" customWidth="1"/>
    <col min="2" max="2" width="58.42578125" style="1" customWidth="1"/>
    <col min="3" max="3" width="35.28515625" style="1" customWidth="1"/>
    <col min="4" max="4" width="42.140625" style="1" customWidth="1"/>
    <col min="5" max="5" width="27.5703125" style="1" customWidth="1"/>
    <col min="6" max="16384" width="9.140625" style="1"/>
  </cols>
  <sheetData>
    <row r="1" spans="1:4" ht="90" customHeight="1">
      <c r="A1" s="8"/>
      <c r="B1" s="8"/>
      <c r="C1" s="8"/>
      <c r="D1" s="5" t="s">
        <v>67</v>
      </c>
    </row>
    <row r="2" spans="1:4" ht="10.5" customHeight="1">
      <c r="A2" s="8"/>
      <c r="B2" s="8"/>
      <c r="C2" s="8"/>
      <c r="D2" s="5"/>
    </row>
    <row r="3" spans="1:4" ht="38.25" customHeight="1">
      <c r="A3" s="166" t="s">
        <v>125</v>
      </c>
      <c r="B3" s="166"/>
      <c r="C3" s="166"/>
      <c r="D3" s="166"/>
    </row>
    <row r="4" spans="1:4" ht="12" customHeight="1">
      <c r="A4" s="8"/>
      <c r="B4" s="8"/>
      <c r="C4" s="8"/>
      <c r="D4" s="8"/>
    </row>
    <row r="5" spans="1:4" ht="36" customHeight="1">
      <c r="A5" s="179" t="s">
        <v>0</v>
      </c>
      <c r="B5" s="179" t="s">
        <v>68</v>
      </c>
      <c r="C5" s="179" t="s">
        <v>69</v>
      </c>
      <c r="D5" s="183" t="s">
        <v>70</v>
      </c>
    </row>
    <row r="6" spans="1:4" ht="14.25" customHeight="1">
      <c r="A6" s="179"/>
      <c r="B6" s="179"/>
      <c r="C6" s="179"/>
      <c r="D6" s="184"/>
    </row>
    <row r="7" spans="1:4" ht="15.75">
      <c r="A7" s="20">
        <v>1</v>
      </c>
      <c r="B7" s="11">
        <v>2</v>
      </c>
      <c r="C7" s="11">
        <v>3</v>
      </c>
      <c r="D7" s="11">
        <v>4</v>
      </c>
    </row>
    <row r="8" spans="1:4" ht="21" customHeight="1">
      <c r="A8" s="12" t="s">
        <v>5</v>
      </c>
      <c r="B8" s="185" t="s">
        <v>71</v>
      </c>
      <c r="C8" s="186"/>
      <c r="D8" s="187"/>
    </row>
    <row r="9" spans="1:4" ht="15.75">
      <c r="A9" s="19"/>
      <c r="B9" s="19"/>
      <c r="C9" s="19"/>
      <c r="D9" s="19"/>
    </row>
    <row r="10" spans="1:4" ht="16.5" customHeight="1">
      <c r="A10" s="5"/>
      <c r="B10" s="5"/>
      <c r="C10" s="5"/>
      <c r="D10" s="5"/>
    </row>
  </sheetData>
  <mergeCells count="6">
    <mergeCell ref="B8:D8"/>
    <mergeCell ref="A3:D3"/>
    <mergeCell ref="A5:A6"/>
    <mergeCell ref="B5:B6"/>
    <mergeCell ref="C5:C6"/>
    <mergeCell ref="D5:D6"/>
  </mergeCells>
  <pageMargins left="0.43307086614173229" right="0.23622047244094491" top="0.74803149606299213" bottom="0.74803149606299213" header="0.31496062992125984" footer="0.31496062992125984"/>
  <pageSetup paperSize="9" scale="9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topLeftCell="A10" zoomScale="70" zoomScaleNormal="70" workbookViewId="0">
      <selection activeCell="K10" sqref="K10:K35"/>
    </sheetView>
  </sheetViews>
  <sheetFormatPr defaultRowHeight="15"/>
  <cols>
    <col min="1" max="1" width="4" style="1" customWidth="1"/>
    <col min="2" max="2" width="21.140625" style="1" customWidth="1"/>
    <col min="3" max="3" width="10.140625" style="1" customWidth="1"/>
    <col min="4" max="4" width="19.42578125" style="1" customWidth="1"/>
    <col min="5" max="5" width="18.7109375" style="1" customWidth="1"/>
    <col min="6" max="6" width="18.85546875" style="1" customWidth="1"/>
    <col min="7" max="7" width="18.5703125" style="1" customWidth="1"/>
    <col min="8" max="8" width="12" style="1" customWidth="1"/>
    <col min="9" max="10" width="11.42578125" style="1" customWidth="1"/>
    <col min="11" max="11" width="11.140625" style="1" customWidth="1"/>
    <col min="12" max="12" width="11.7109375" style="1" customWidth="1"/>
    <col min="13" max="16384" width="9.140625" style="1"/>
  </cols>
  <sheetData>
    <row r="1" spans="1:12" ht="90" customHeight="1">
      <c r="A1" s="8"/>
      <c r="B1" s="8"/>
      <c r="C1" s="8"/>
      <c r="D1" s="8"/>
      <c r="E1" s="8"/>
      <c r="F1" s="8"/>
      <c r="G1" s="5"/>
      <c r="H1" s="5"/>
      <c r="I1" s="165" t="s">
        <v>278</v>
      </c>
      <c r="J1" s="199"/>
      <c r="K1" s="199"/>
      <c r="L1" s="199"/>
    </row>
    <row r="2" spans="1:12" ht="15" customHeight="1">
      <c r="A2" s="8"/>
      <c r="B2" s="8"/>
      <c r="C2" s="8"/>
      <c r="D2" s="8"/>
      <c r="E2" s="8"/>
      <c r="F2" s="8"/>
      <c r="G2" s="2"/>
      <c r="H2" s="2"/>
      <c r="I2" s="5"/>
      <c r="J2" s="5"/>
      <c r="K2" s="2"/>
      <c r="L2" s="2"/>
    </row>
    <row r="3" spans="1:12" ht="58.5" customHeight="1">
      <c r="A3" s="166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60" customHeight="1">
      <c r="A5" s="176" t="s">
        <v>0</v>
      </c>
      <c r="B5" s="176" t="s">
        <v>78</v>
      </c>
      <c r="C5" s="176" t="s">
        <v>123</v>
      </c>
      <c r="D5" s="200"/>
      <c r="E5" s="200"/>
      <c r="F5" s="200"/>
      <c r="G5" s="200"/>
      <c r="H5" s="176" t="s">
        <v>77</v>
      </c>
      <c r="I5" s="200"/>
      <c r="J5" s="200"/>
      <c r="K5" s="200"/>
      <c r="L5" s="200"/>
    </row>
    <row r="6" spans="1:12" ht="85.5" customHeight="1">
      <c r="A6" s="176"/>
      <c r="B6" s="176"/>
      <c r="C6" s="105" t="s">
        <v>72</v>
      </c>
      <c r="D6" s="105" t="s">
        <v>73</v>
      </c>
      <c r="E6" s="105" t="s">
        <v>74</v>
      </c>
      <c r="F6" s="105" t="s">
        <v>75</v>
      </c>
      <c r="G6" s="105" t="s">
        <v>76</v>
      </c>
      <c r="H6" s="105" t="s">
        <v>72</v>
      </c>
      <c r="I6" s="105" t="s">
        <v>73</v>
      </c>
      <c r="J6" s="105" t="s">
        <v>74</v>
      </c>
      <c r="K6" s="105" t="s">
        <v>75</v>
      </c>
      <c r="L6" s="105" t="s">
        <v>76</v>
      </c>
    </row>
    <row r="7" spans="1:12" ht="15.75">
      <c r="A7" s="11">
        <v>1</v>
      </c>
      <c r="B7" s="11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</row>
    <row r="8" spans="1:12" s="100" customFormat="1" ht="50.25" customHeight="1">
      <c r="A8" s="190">
        <v>1</v>
      </c>
      <c r="B8" s="197" t="s">
        <v>180</v>
      </c>
      <c r="C8" s="153"/>
      <c r="D8" s="152"/>
      <c r="E8" s="154"/>
      <c r="F8" s="152"/>
      <c r="G8" s="155"/>
      <c r="H8" s="201">
        <v>14330</v>
      </c>
      <c r="I8" s="201"/>
      <c r="J8" s="201"/>
      <c r="K8" s="201"/>
      <c r="L8" s="201"/>
    </row>
    <row r="9" spans="1:12" ht="66.75" customHeight="1">
      <c r="A9" s="192"/>
      <c r="B9" s="198"/>
      <c r="C9" s="156">
        <v>554</v>
      </c>
      <c r="D9" s="111"/>
      <c r="E9" s="114"/>
      <c r="F9" s="111"/>
      <c r="G9" s="157"/>
      <c r="H9" s="202"/>
      <c r="I9" s="202"/>
      <c r="J9" s="202"/>
      <c r="K9" s="202"/>
      <c r="L9" s="202"/>
    </row>
    <row r="10" spans="1:12" s="100" customFormat="1" ht="97.5" customHeight="1">
      <c r="A10" s="190">
        <v>1</v>
      </c>
      <c r="B10" s="193" t="s">
        <v>230</v>
      </c>
      <c r="C10" s="125"/>
      <c r="D10" s="125" t="s">
        <v>231</v>
      </c>
      <c r="E10" s="125" t="s">
        <v>231</v>
      </c>
      <c r="F10" s="125" t="s">
        <v>231</v>
      </c>
      <c r="G10" s="125" t="s">
        <v>231</v>
      </c>
      <c r="H10" s="189"/>
      <c r="I10" s="188">
        <v>43188</v>
      </c>
      <c r="J10" s="188">
        <v>43600</v>
      </c>
      <c r="K10" s="189">
        <v>43600</v>
      </c>
      <c r="L10" s="189">
        <v>43600</v>
      </c>
    </row>
    <row r="11" spans="1:12" s="100" customFormat="1" ht="21.75" customHeight="1">
      <c r="A11" s="191"/>
      <c r="B11" s="194"/>
      <c r="C11" s="116"/>
      <c r="D11" s="117">
        <v>95</v>
      </c>
      <c r="E11" s="117">
        <v>95</v>
      </c>
      <c r="F11" s="112">
        <v>95</v>
      </c>
      <c r="G11" s="116">
        <v>95</v>
      </c>
      <c r="H11" s="189"/>
      <c r="I11" s="188"/>
      <c r="J11" s="188"/>
      <c r="K11" s="189"/>
      <c r="L11" s="189"/>
    </row>
    <row r="12" spans="1:12" s="100" customFormat="1" ht="76.5" customHeight="1">
      <c r="A12" s="191"/>
      <c r="B12" s="194"/>
      <c r="C12" s="118"/>
      <c r="D12" s="122" t="s">
        <v>232</v>
      </c>
      <c r="E12" s="122" t="s">
        <v>232</v>
      </c>
      <c r="F12" s="122" t="s">
        <v>232</v>
      </c>
      <c r="G12" s="122" t="s">
        <v>232</v>
      </c>
      <c r="H12" s="189"/>
      <c r="I12" s="188"/>
      <c r="J12" s="188"/>
      <c r="K12" s="189"/>
      <c r="L12" s="189"/>
    </row>
    <row r="13" spans="1:12" s="100" customFormat="1" ht="25.5" customHeight="1">
      <c r="A13" s="191"/>
      <c r="B13" s="194"/>
      <c r="C13" s="121"/>
      <c r="D13" s="117">
        <v>5.1999999999999998E-2</v>
      </c>
      <c r="E13" s="113">
        <v>5.1999999999999998E-2</v>
      </c>
      <c r="F13" s="116">
        <v>5.1999999999999998E-2</v>
      </c>
      <c r="G13" s="112">
        <v>5.1999999999999998E-2</v>
      </c>
      <c r="H13" s="189"/>
      <c r="I13" s="188"/>
      <c r="J13" s="188"/>
      <c r="K13" s="189"/>
      <c r="L13" s="189"/>
    </row>
    <row r="14" spans="1:12" s="100" customFormat="1" ht="120.75" customHeight="1">
      <c r="A14" s="191"/>
      <c r="B14" s="194"/>
      <c r="C14" s="109"/>
      <c r="D14" s="123" t="s">
        <v>233</v>
      </c>
      <c r="E14" s="122" t="s">
        <v>233</v>
      </c>
      <c r="F14" s="123" t="s">
        <v>233</v>
      </c>
      <c r="G14" s="122" t="s">
        <v>233</v>
      </c>
      <c r="H14" s="189"/>
      <c r="I14" s="188"/>
      <c r="J14" s="188"/>
      <c r="K14" s="189"/>
      <c r="L14" s="189"/>
    </row>
    <row r="15" spans="1:12" s="100" customFormat="1" ht="21" customHeight="1">
      <c r="A15" s="191"/>
      <c r="B15" s="194"/>
      <c r="C15" s="116"/>
      <c r="D15" s="113">
        <v>48</v>
      </c>
      <c r="E15" s="117">
        <v>48</v>
      </c>
      <c r="F15" s="112">
        <v>48</v>
      </c>
      <c r="G15" s="116">
        <v>48</v>
      </c>
      <c r="H15" s="189"/>
      <c r="I15" s="188"/>
      <c r="J15" s="188"/>
      <c r="K15" s="189"/>
      <c r="L15" s="189"/>
    </row>
    <row r="16" spans="1:12" s="100" customFormat="1" ht="58.5" customHeight="1">
      <c r="A16" s="191"/>
      <c r="B16" s="194"/>
      <c r="C16" s="118"/>
      <c r="D16" s="122" t="s">
        <v>234</v>
      </c>
      <c r="E16" s="122" t="s">
        <v>234</v>
      </c>
      <c r="F16" s="122" t="s">
        <v>234</v>
      </c>
      <c r="G16" s="122" t="s">
        <v>234</v>
      </c>
      <c r="H16" s="189"/>
      <c r="I16" s="188"/>
      <c r="J16" s="188"/>
      <c r="K16" s="189"/>
      <c r="L16" s="189"/>
    </row>
    <row r="17" spans="1:12" s="100" customFormat="1" ht="21.75" customHeight="1">
      <c r="A17" s="191"/>
      <c r="B17" s="194"/>
      <c r="C17" s="121"/>
      <c r="D17" s="117">
        <v>915</v>
      </c>
      <c r="E17" s="113">
        <v>915</v>
      </c>
      <c r="F17" s="116">
        <v>915</v>
      </c>
      <c r="G17" s="124">
        <v>915</v>
      </c>
      <c r="H17" s="189"/>
      <c r="I17" s="188"/>
      <c r="J17" s="188"/>
      <c r="K17" s="189"/>
      <c r="L17" s="189"/>
    </row>
    <row r="18" spans="1:12" s="100" customFormat="1" ht="66" customHeight="1">
      <c r="A18" s="191"/>
      <c r="B18" s="194"/>
      <c r="C18" s="118"/>
      <c r="D18" s="120" t="s">
        <v>235</v>
      </c>
      <c r="E18" s="120" t="s">
        <v>235</v>
      </c>
      <c r="F18" s="120" t="s">
        <v>235</v>
      </c>
      <c r="G18" s="120" t="s">
        <v>235</v>
      </c>
      <c r="H18" s="189"/>
      <c r="I18" s="188"/>
      <c r="J18" s="188"/>
      <c r="K18" s="189"/>
      <c r="L18" s="189"/>
    </row>
    <row r="19" spans="1:12" s="100" customFormat="1" ht="19.5" customHeight="1">
      <c r="A19" s="192"/>
      <c r="B19" s="195"/>
      <c r="C19" s="119"/>
      <c r="D19" s="111">
        <v>30</v>
      </c>
      <c r="E19" s="114">
        <v>30</v>
      </c>
      <c r="F19" s="110">
        <v>30</v>
      </c>
      <c r="G19" s="115">
        <v>30</v>
      </c>
      <c r="H19" s="189"/>
      <c r="I19" s="188"/>
      <c r="J19" s="188"/>
      <c r="K19" s="189"/>
      <c r="L19" s="189"/>
    </row>
    <row r="20" spans="1:12" s="100" customFormat="1" ht="97.5" customHeight="1">
      <c r="A20" s="190">
        <v>1</v>
      </c>
      <c r="B20" s="193" t="s">
        <v>236</v>
      </c>
      <c r="C20" s="125"/>
      <c r="D20" s="125" t="s">
        <v>231</v>
      </c>
      <c r="E20" s="125" t="s">
        <v>231</v>
      </c>
      <c r="F20" s="125" t="s">
        <v>231</v>
      </c>
      <c r="G20" s="125" t="s">
        <v>231</v>
      </c>
      <c r="H20" s="189"/>
      <c r="I20" s="188"/>
      <c r="J20" s="188"/>
      <c r="K20" s="189"/>
      <c r="L20" s="189"/>
    </row>
    <row r="21" spans="1:12" s="100" customFormat="1" ht="23.25" customHeight="1">
      <c r="A21" s="191"/>
      <c r="B21" s="194"/>
      <c r="C21" s="116"/>
      <c r="D21" s="117">
        <v>95</v>
      </c>
      <c r="E21" s="117">
        <v>95</v>
      </c>
      <c r="F21" s="112">
        <v>95</v>
      </c>
      <c r="G21" s="116">
        <v>95</v>
      </c>
      <c r="H21" s="189"/>
      <c r="I21" s="188"/>
      <c r="J21" s="188"/>
      <c r="K21" s="189"/>
      <c r="L21" s="189"/>
    </row>
    <row r="22" spans="1:12" s="100" customFormat="1" ht="76.5" customHeight="1">
      <c r="A22" s="191"/>
      <c r="B22" s="194"/>
      <c r="C22" s="118"/>
      <c r="D22" s="122" t="s">
        <v>232</v>
      </c>
      <c r="E22" s="122" t="s">
        <v>232</v>
      </c>
      <c r="F22" s="122" t="s">
        <v>232</v>
      </c>
      <c r="G22" s="122" t="s">
        <v>232</v>
      </c>
      <c r="H22" s="189"/>
      <c r="I22" s="188"/>
      <c r="J22" s="188"/>
      <c r="K22" s="189"/>
      <c r="L22" s="189"/>
    </row>
    <row r="23" spans="1:12" s="100" customFormat="1" ht="20.25" customHeight="1">
      <c r="A23" s="191"/>
      <c r="B23" s="194"/>
      <c r="C23" s="121"/>
      <c r="D23" s="117">
        <v>1.06</v>
      </c>
      <c r="E23" s="113">
        <v>1.06</v>
      </c>
      <c r="F23" s="116">
        <v>1.06</v>
      </c>
      <c r="G23" s="112">
        <v>1.06</v>
      </c>
      <c r="H23" s="189"/>
      <c r="I23" s="188"/>
      <c r="J23" s="188"/>
      <c r="K23" s="189"/>
      <c r="L23" s="189"/>
    </row>
    <row r="24" spans="1:12" s="100" customFormat="1" ht="120.75" customHeight="1">
      <c r="A24" s="191"/>
      <c r="B24" s="194"/>
      <c r="C24" s="109"/>
      <c r="D24" s="123" t="s">
        <v>233</v>
      </c>
      <c r="E24" s="122" t="s">
        <v>233</v>
      </c>
      <c r="F24" s="123" t="s">
        <v>233</v>
      </c>
      <c r="G24" s="122" t="s">
        <v>233</v>
      </c>
      <c r="H24" s="189"/>
      <c r="I24" s="188"/>
      <c r="J24" s="188"/>
      <c r="K24" s="189"/>
      <c r="L24" s="189"/>
    </row>
    <row r="25" spans="1:12" s="100" customFormat="1" ht="21.75" customHeight="1">
      <c r="A25" s="191"/>
      <c r="B25" s="194"/>
      <c r="C25" s="116"/>
      <c r="D25" s="113">
        <v>37</v>
      </c>
      <c r="E25" s="117">
        <v>37</v>
      </c>
      <c r="F25" s="112">
        <v>37</v>
      </c>
      <c r="G25" s="116">
        <v>37</v>
      </c>
      <c r="H25" s="189"/>
      <c r="I25" s="188"/>
      <c r="J25" s="188"/>
      <c r="K25" s="189"/>
      <c r="L25" s="189"/>
    </row>
    <row r="26" spans="1:12" s="100" customFormat="1" ht="58.5" customHeight="1">
      <c r="A26" s="191"/>
      <c r="B26" s="194"/>
      <c r="C26" s="118"/>
      <c r="D26" s="122" t="s">
        <v>234</v>
      </c>
      <c r="E26" s="122" t="s">
        <v>234</v>
      </c>
      <c r="F26" s="122" t="s">
        <v>234</v>
      </c>
      <c r="G26" s="122" t="s">
        <v>234</v>
      </c>
      <c r="H26" s="189"/>
      <c r="I26" s="188"/>
      <c r="J26" s="188"/>
      <c r="K26" s="189"/>
      <c r="L26" s="189"/>
    </row>
    <row r="27" spans="1:12" s="100" customFormat="1" ht="22.5" customHeight="1">
      <c r="A27" s="191"/>
      <c r="B27" s="194"/>
      <c r="C27" s="121"/>
      <c r="D27" s="117">
        <v>40870</v>
      </c>
      <c r="E27" s="113">
        <v>40870</v>
      </c>
      <c r="F27" s="116">
        <v>40870</v>
      </c>
      <c r="G27" s="124">
        <v>40870</v>
      </c>
      <c r="H27" s="189"/>
      <c r="I27" s="188"/>
      <c r="J27" s="188"/>
      <c r="K27" s="189"/>
      <c r="L27" s="189"/>
    </row>
    <row r="28" spans="1:12" s="100" customFormat="1" ht="66" customHeight="1">
      <c r="A28" s="191"/>
      <c r="B28" s="194"/>
      <c r="C28" s="118"/>
      <c r="D28" s="120" t="s">
        <v>235</v>
      </c>
      <c r="E28" s="120" t="s">
        <v>235</v>
      </c>
      <c r="F28" s="120" t="s">
        <v>235</v>
      </c>
      <c r="G28" s="120" t="s">
        <v>235</v>
      </c>
      <c r="H28" s="189"/>
      <c r="I28" s="188"/>
      <c r="J28" s="188"/>
      <c r="K28" s="189"/>
      <c r="L28" s="189"/>
    </row>
    <row r="29" spans="1:12" s="100" customFormat="1" ht="19.5" customHeight="1">
      <c r="A29" s="192"/>
      <c r="B29" s="195"/>
      <c r="C29" s="121"/>
      <c r="D29" s="117">
        <v>80.8</v>
      </c>
      <c r="E29" s="113">
        <v>80.8</v>
      </c>
      <c r="F29" s="116">
        <v>80.8</v>
      </c>
      <c r="G29" s="124">
        <v>80.8</v>
      </c>
      <c r="H29" s="189"/>
      <c r="I29" s="188"/>
      <c r="J29" s="188"/>
      <c r="K29" s="189"/>
      <c r="L29" s="189"/>
    </row>
    <row r="30" spans="1:12" ht="84.75" customHeight="1">
      <c r="A30" s="190">
        <v>2</v>
      </c>
      <c r="B30" s="106" t="s">
        <v>238</v>
      </c>
      <c r="C30" s="118"/>
      <c r="D30" s="126" t="s">
        <v>237</v>
      </c>
      <c r="E30" s="127" t="s">
        <v>237</v>
      </c>
      <c r="F30" s="128" t="s">
        <v>237</v>
      </c>
      <c r="G30" s="129" t="s">
        <v>237</v>
      </c>
      <c r="H30" s="189"/>
      <c r="I30" s="188"/>
      <c r="J30" s="188"/>
      <c r="K30" s="189"/>
      <c r="L30" s="189"/>
    </row>
    <row r="31" spans="1:12" s="100" customFormat="1" ht="21" customHeight="1">
      <c r="A31" s="191"/>
      <c r="B31" s="107" t="s">
        <v>239</v>
      </c>
      <c r="C31" s="121"/>
      <c r="D31" s="117">
        <v>6512</v>
      </c>
      <c r="E31" s="113">
        <v>6512</v>
      </c>
      <c r="F31" s="116">
        <v>6512</v>
      </c>
      <c r="G31" s="124">
        <v>6512</v>
      </c>
      <c r="H31" s="189"/>
      <c r="I31" s="188"/>
      <c r="J31" s="188"/>
      <c r="K31" s="189"/>
      <c r="L31" s="189"/>
    </row>
    <row r="32" spans="1:12" s="100" customFormat="1" ht="33.75" customHeight="1">
      <c r="A32" s="191"/>
      <c r="B32" s="107" t="s">
        <v>240</v>
      </c>
      <c r="C32" s="121"/>
      <c r="D32" s="117">
        <v>5698</v>
      </c>
      <c r="E32" s="113">
        <v>5698</v>
      </c>
      <c r="F32" s="116">
        <v>5698</v>
      </c>
      <c r="G32" s="124">
        <v>5698</v>
      </c>
      <c r="H32" s="189"/>
      <c r="I32" s="188"/>
      <c r="J32" s="188"/>
      <c r="K32" s="189"/>
      <c r="L32" s="189"/>
    </row>
    <row r="33" spans="1:12" s="100" customFormat="1" ht="33.75" customHeight="1">
      <c r="A33" s="192"/>
      <c r="B33" s="108" t="s">
        <v>241</v>
      </c>
      <c r="C33" s="121"/>
      <c r="D33" s="117">
        <v>6000</v>
      </c>
      <c r="E33" s="113">
        <v>6000</v>
      </c>
      <c r="F33" s="116">
        <v>6000</v>
      </c>
      <c r="G33" s="124">
        <v>6000</v>
      </c>
      <c r="H33" s="189"/>
      <c r="I33" s="188"/>
      <c r="J33" s="188"/>
      <c r="K33" s="189"/>
      <c r="L33" s="189"/>
    </row>
    <row r="34" spans="1:12" ht="136.5" customHeight="1">
      <c r="A34" s="190">
        <v>3</v>
      </c>
      <c r="B34" s="169" t="s">
        <v>242</v>
      </c>
      <c r="C34" s="118"/>
      <c r="D34" s="122" t="s">
        <v>243</v>
      </c>
      <c r="E34" s="122" t="s">
        <v>243</v>
      </c>
      <c r="F34" s="122" t="s">
        <v>243</v>
      </c>
      <c r="G34" s="122" t="s">
        <v>243</v>
      </c>
      <c r="H34" s="189"/>
      <c r="I34" s="188"/>
      <c r="J34" s="188"/>
      <c r="K34" s="189"/>
      <c r="L34" s="189"/>
    </row>
    <row r="35" spans="1:12" s="100" customFormat="1" ht="21.75" customHeight="1">
      <c r="A35" s="192"/>
      <c r="B35" s="196"/>
      <c r="C35" s="119"/>
      <c r="D35" s="111">
        <v>95</v>
      </c>
      <c r="E35" s="114">
        <v>95</v>
      </c>
      <c r="F35" s="110">
        <v>95</v>
      </c>
      <c r="G35" s="115">
        <v>95</v>
      </c>
      <c r="H35" s="189"/>
      <c r="I35" s="188"/>
      <c r="J35" s="188"/>
      <c r="K35" s="189"/>
      <c r="L35" s="189"/>
    </row>
  </sheetData>
  <mergeCells count="25">
    <mergeCell ref="B8:B9"/>
    <mergeCell ref="A8:A9"/>
    <mergeCell ref="I1:L1"/>
    <mergeCell ref="A3:L3"/>
    <mergeCell ref="A5:A6"/>
    <mergeCell ref="B5:B6"/>
    <mergeCell ref="C5:G5"/>
    <mergeCell ref="H5:L5"/>
    <mergeCell ref="H8:H9"/>
    <mergeCell ref="I8:I9"/>
    <mergeCell ref="J8:J9"/>
    <mergeCell ref="K8:K9"/>
    <mergeCell ref="L8:L9"/>
    <mergeCell ref="I10:I35"/>
    <mergeCell ref="J10:J35"/>
    <mergeCell ref="K10:K35"/>
    <mergeCell ref="L10:L35"/>
    <mergeCell ref="A20:A29"/>
    <mergeCell ref="B20:B29"/>
    <mergeCell ref="A30:A33"/>
    <mergeCell ref="A34:A35"/>
    <mergeCell ref="B34:B35"/>
    <mergeCell ref="B10:B19"/>
    <mergeCell ref="A10:A19"/>
    <mergeCell ref="H10:H35"/>
  </mergeCells>
  <pageMargins left="0.23622047244094491" right="3.937007874015748E-2" top="0.35433070866141736" bottom="0.35433070866141736" header="0.11811023622047245" footer="0.11811023622047245"/>
  <pageSetup paperSize="9" scale="8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7"/>
  <sheetViews>
    <sheetView topLeftCell="A31" zoomScale="70" zoomScaleNormal="70" workbookViewId="0">
      <selection activeCell="I36" sqref="I36"/>
    </sheetView>
  </sheetViews>
  <sheetFormatPr defaultRowHeight="15"/>
  <cols>
    <col min="1" max="1" width="4.7109375" style="1" customWidth="1"/>
    <col min="2" max="2" width="26" style="1" customWidth="1"/>
    <col min="3" max="3" width="16.28515625" style="1" customWidth="1"/>
    <col min="4" max="4" width="8.140625" style="1" customWidth="1"/>
    <col min="5" max="5" width="6.140625" style="1" customWidth="1"/>
    <col min="6" max="6" width="6" style="1" customWidth="1"/>
    <col min="7" max="7" width="5.85546875" style="1" customWidth="1"/>
    <col min="8" max="8" width="15" style="1" bestFit="1" customWidth="1"/>
    <col min="9" max="9" width="14.7109375" style="1" customWidth="1"/>
    <col min="10" max="10" width="13.28515625" style="1" customWidth="1"/>
    <col min="11" max="11" width="12" style="1" customWidth="1"/>
    <col min="12" max="12" width="12.7109375" style="1" customWidth="1"/>
    <col min="13" max="16384" width="9.140625" style="1"/>
  </cols>
  <sheetData>
    <row r="1" spans="1:12" ht="90" customHeight="1">
      <c r="A1" s="8"/>
      <c r="B1" s="8"/>
      <c r="C1" s="8"/>
      <c r="D1" s="8"/>
      <c r="E1" s="8"/>
      <c r="F1" s="5"/>
      <c r="G1" s="5"/>
      <c r="H1" s="5"/>
      <c r="I1" s="165" t="s">
        <v>270</v>
      </c>
      <c r="J1" s="206"/>
      <c r="K1" s="206"/>
      <c r="L1" s="206"/>
    </row>
    <row r="2" spans="1:12" ht="15" customHeight="1">
      <c r="A2" s="8"/>
      <c r="B2" s="8"/>
      <c r="C2" s="8"/>
      <c r="D2" s="8"/>
      <c r="E2" s="8"/>
      <c r="F2" s="5"/>
      <c r="G2" s="5"/>
      <c r="H2" s="5"/>
      <c r="I2" s="5"/>
      <c r="J2" s="5"/>
      <c r="K2" s="5"/>
      <c r="L2" s="27"/>
    </row>
    <row r="3" spans="1:12" ht="53.25" customHeight="1">
      <c r="A3" s="166" t="s">
        <v>124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28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84" customHeight="1">
      <c r="A5" s="14" t="s">
        <v>0</v>
      </c>
      <c r="B5" s="17" t="s">
        <v>79</v>
      </c>
      <c r="C5" s="17" t="s">
        <v>17</v>
      </c>
      <c r="D5" s="17" t="s">
        <v>80</v>
      </c>
      <c r="E5" s="17" t="s">
        <v>81</v>
      </c>
      <c r="F5" s="16" t="s">
        <v>82</v>
      </c>
      <c r="G5" s="16" t="s">
        <v>83</v>
      </c>
      <c r="H5" s="162" t="s">
        <v>72</v>
      </c>
      <c r="I5" s="162" t="s">
        <v>73</v>
      </c>
      <c r="J5" s="162" t="s">
        <v>74</v>
      </c>
      <c r="K5" s="162" t="s">
        <v>75</v>
      </c>
      <c r="L5" s="162" t="s">
        <v>92</v>
      </c>
    </row>
    <row r="6" spans="1:12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32">
        <v>12</v>
      </c>
    </row>
    <row r="7" spans="1:12" ht="33.75" customHeight="1">
      <c r="A7" s="190">
        <v>1</v>
      </c>
      <c r="B7" s="179" t="s">
        <v>84</v>
      </c>
      <c r="C7" s="48" t="s">
        <v>85</v>
      </c>
      <c r="D7" s="24"/>
      <c r="E7" s="25"/>
      <c r="F7" s="25"/>
      <c r="G7" s="25"/>
      <c r="H7" s="83">
        <f>SUM(H8:H9)</f>
        <v>21538.156330000002</v>
      </c>
      <c r="I7" s="84">
        <f>SUM(I8:I9)</f>
        <v>50562</v>
      </c>
      <c r="J7" s="84">
        <f>SUM(J8:J9)</f>
        <v>49740</v>
      </c>
      <c r="K7" s="84">
        <f>SUM(K8:K9)</f>
        <v>44709</v>
      </c>
      <c r="L7" s="84">
        <f>SUM(L8:L9)</f>
        <v>44709</v>
      </c>
    </row>
    <row r="8" spans="1:12" ht="81.75" customHeight="1">
      <c r="A8" s="210"/>
      <c r="B8" s="179"/>
      <c r="C8" s="48" t="s">
        <v>86</v>
      </c>
      <c r="D8" s="41">
        <v>966</v>
      </c>
      <c r="E8" s="41" t="s">
        <v>88</v>
      </c>
      <c r="F8" s="41" t="s">
        <v>88</v>
      </c>
      <c r="G8" s="41" t="s">
        <v>88</v>
      </c>
      <c r="H8" s="83">
        <f>SUM(H12:H17,H20,H36:H40)</f>
        <v>18633.788</v>
      </c>
      <c r="I8" s="84">
        <f>SUM(I10,I20,I35,I39)</f>
        <v>50562</v>
      </c>
      <c r="J8" s="84">
        <f>SUM(J10,J20,J35,J39)</f>
        <v>49740</v>
      </c>
      <c r="K8" s="84">
        <f>SUM(K10,K20,K35,K39)</f>
        <v>44709</v>
      </c>
      <c r="L8" s="84">
        <f>SUM(L10,L20,L35,L39)</f>
        <v>44709</v>
      </c>
    </row>
    <row r="9" spans="1:12" ht="38.25" customHeight="1">
      <c r="A9" s="210"/>
      <c r="B9" s="183"/>
      <c r="C9" s="92" t="s">
        <v>87</v>
      </c>
      <c r="D9" s="42">
        <v>965</v>
      </c>
      <c r="E9" s="42" t="s">
        <v>88</v>
      </c>
      <c r="F9" s="42" t="s">
        <v>88</v>
      </c>
      <c r="G9" s="42" t="s">
        <v>88</v>
      </c>
      <c r="H9" s="81">
        <f>SUM(H21)</f>
        <v>2904.3683300000002</v>
      </c>
      <c r="I9" s="82">
        <v>0</v>
      </c>
      <c r="J9" s="82">
        <v>0</v>
      </c>
      <c r="K9" s="82">
        <v>0</v>
      </c>
      <c r="L9" s="82">
        <v>0</v>
      </c>
    </row>
    <row r="10" spans="1:12" ht="150.75" customHeight="1">
      <c r="A10" s="55">
        <v>2</v>
      </c>
      <c r="B10" s="45" t="s">
        <v>170</v>
      </c>
      <c r="C10" s="44" t="s">
        <v>22</v>
      </c>
      <c r="D10" s="41">
        <v>966</v>
      </c>
      <c r="E10" s="41" t="s">
        <v>88</v>
      </c>
      <c r="F10" s="41" t="s">
        <v>88</v>
      </c>
      <c r="G10" s="41" t="s">
        <v>88</v>
      </c>
      <c r="H10" s="83">
        <f>SUM(H12:H17)</f>
        <v>14330</v>
      </c>
      <c r="I10" s="84">
        <f>SUM(I12:I17)</f>
        <v>43312</v>
      </c>
      <c r="J10" s="84">
        <f>SUM(J12:J17)</f>
        <v>43740</v>
      </c>
      <c r="K10" s="84">
        <f>SUM(K12:K17)</f>
        <v>43709</v>
      </c>
      <c r="L10" s="84">
        <f>SUM(L12:L17)</f>
        <v>43709</v>
      </c>
    </row>
    <row r="11" spans="1:12" ht="19.5" customHeight="1">
      <c r="A11" s="176" t="s">
        <v>167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34"/>
    </row>
    <row r="12" spans="1:12" ht="149.25" customHeight="1">
      <c r="A12" s="60" t="s">
        <v>116</v>
      </c>
      <c r="B12" s="17" t="s">
        <v>130</v>
      </c>
      <c r="C12" s="177" t="s">
        <v>22</v>
      </c>
      <c r="D12" s="41">
        <v>966</v>
      </c>
      <c r="E12" s="41" t="s">
        <v>88</v>
      </c>
      <c r="F12" s="41" t="s">
        <v>88</v>
      </c>
      <c r="G12" s="41" t="s">
        <v>88</v>
      </c>
      <c r="H12" s="83">
        <v>14330</v>
      </c>
      <c r="I12" s="84">
        <f>43600-412</f>
        <v>43188</v>
      </c>
      <c r="J12" s="84">
        <v>43600</v>
      </c>
      <c r="K12" s="84">
        <v>43600</v>
      </c>
      <c r="L12" s="84">
        <v>43600</v>
      </c>
    </row>
    <row r="13" spans="1:12" ht="84.75" customHeight="1">
      <c r="A13" s="60" t="s">
        <v>117</v>
      </c>
      <c r="B13" s="17" t="s">
        <v>131</v>
      </c>
      <c r="C13" s="178"/>
      <c r="D13" s="41">
        <v>966</v>
      </c>
      <c r="E13" s="41" t="s">
        <v>88</v>
      </c>
      <c r="F13" s="41" t="s">
        <v>88</v>
      </c>
      <c r="G13" s="41" t="s">
        <v>88</v>
      </c>
      <c r="H13" s="83">
        <v>0</v>
      </c>
      <c r="I13" s="84">
        <v>0</v>
      </c>
      <c r="J13" s="84">
        <v>0</v>
      </c>
      <c r="K13" s="85">
        <v>0</v>
      </c>
      <c r="L13" s="85">
        <v>0</v>
      </c>
    </row>
    <row r="14" spans="1:12" ht="115.5" customHeight="1">
      <c r="A14" s="60" t="s">
        <v>134</v>
      </c>
      <c r="B14" s="17" t="s">
        <v>169</v>
      </c>
      <c r="C14" s="178"/>
      <c r="D14" s="41">
        <v>966</v>
      </c>
      <c r="E14" s="41" t="s">
        <v>88</v>
      </c>
      <c r="F14" s="41" t="s">
        <v>88</v>
      </c>
      <c r="G14" s="41" t="s">
        <v>88</v>
      </c>
      <c r="H14" s="83">
        <v>0</v>
      </c>
      <c r="I14" s="84">
        <v>100</v>
      </c>
      <c r="J14" s="84">
        <v>100</v>
      </c>
      <c r="K14" s="85">
        <v>100</v>
      </c>
      <c r="L14" s="85">
        <v>100</v>
      </c>
    </row>
    <row r="15" spans="1:12" ht="180" customHeight="1">
      <c r="A15" s="60" t="s">
        <v>135</v>
      </c>
      <c r="B15" s="98" t="s">
        <v>220</v>
      </c>
      <c r="C15" s="178"/>
      <c r="D15" s="41">
        <v>966</v>
      </c>
      <c r="E15" s="41" t="s">
        <v>88</v>
      </c>
      <c r="F15" s="41" t="s">
        <v>88</v>
      </c>
      <c r="G15" s="41" t="s">
        <v>88</v>
      </c>
      <c r="H15" s="83">
        <v>0</v>
      </c>
      <c r="I15" s="84">
        <v>0</v>
      </c>
      <c r="J15" s="84">
        <v>0</v>
      </c>
      <c r="K15" s="85">
        <v>0</v>
      </c>
      <c r="L15" s="85">
        <v>0</v>
      </c>
    </row>
    <row r="16" spans="1:12" ht="52.5" customHeight="1">
      <c r="A16" s="60" t="s">
        <v>136</v>
      </c>
      <c r="B16" s="98" t="s">
        <v>221</v>
      </c>
      <c r="C16" s="178"/>
      <c r="D16" s="41">
        <v>966</v>
      </c>
      <c r="E16" s="41" t="s">
        <v>88</v>
      </c>
      <c r="F16" s="41" t="s">
        <v>88</v>
      </c>
      <c r="G16" s="41" t="s">
        <v>88</v>
      </c>
      <c r="H16" s="83">
        <v>0</v>
      </c>
      <c r="I16" s="84">
        <v>24</v>
      </c>
      <c r="J16" s="84">
        <v>40</v>
      </c>
      <c r="K16" s="85">
        <v>9</v>
      </c>
      <c r="L16" s="85">
        <v>9</v>
      </c>
    </row>
    <row r="17" spans="1:12" ht="84" customHeight="1">
      <c r="A17" s="60" t="s">
        <v>137</v>
      </c>
      <c r="B17" s="98" t="s">
        <v>222</v>
      </c>
      <c r="C17" s="203"/>
      <c r="D17" s="41">
        <v>966</v>
      </c>
      <c r="E17" s="41" t="s">
        <v>88</v>
      </c>
      <c r="F17" s="41" t="s">
        <v>88</v>
      </c>
      <c r="G17" s="41" t="s">
        <v>88</v>
      </c>
      <c r="H17" s="83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ht="20.25" customHeight="1">
      <c r="A18" s="211" t="s">
        <v>27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3"/>
    </row>
    <row r="19" spans="1:12" ht="33" customHeight="1">
      <c r="A19" s="209" t="s">
        <v>138</v>
      </c>
      <c r="B19" s="208" t="s">
        <v>140</v>
      </c>
      <c r="C19" s="48" t="s">
        <v>85</v>
      </c>
      <c r="D19" s="40"/>
      <c r="E19" s="41" t="s">
        <v>88</v>
      </c>
      <c r="F19" s="41" t="s">
        <v>88</v>
      </c>
      <c r="G19" s="41" t="s">
        <v>88</v>
      </c>
      <c r="H19" s="83">
        <f>SUM(H20:H21)</f>
        <v>6338.2063300000009</v>
      </c>
      <c r="I19" s="84">
        <f>SUM(I20:I21)</f>
        <v>6410</v>
      </c>
      <c r="J19" s="84">
        <f>SUM(J20:J21)</f>
        <v>5310</v>
      </c>
      <c r="K19" s="85">
        <f>SUM(K20:K21)</f>
        <v>310</v>
      </c>
      <c r="L19" s="85">
        <f>SUM(L20:L21)</f>
        <v>310</v>
      </c>
    </row>
    <row r="20" spans="1:12" ht="84" customHeight="1">
      <c r="A20" s="209"/>
      <c r="B20" s="208"/>
      <c r="C20" s="48" t="s">
        <v>86</v>
      </c>
      <c r="D20" s="41">
        <v>966</v>
      </c>
      <c r="E20" s="41" t="s">
        <v>88</v>
      </c>
      <c r="F20" s="41" t="s">
        <v>88</v>
      </c>
      <c r="G20" s="41" t="s">
        <v>88</v>
      </c>
      <c r="H20" s="83">
        <f>SUM(H22,H25,H28,H29,H30,H32,H33)</f>
        <v>3433.8380000000002</v>
      </c>
      <c r="I20" s="84">
        <f>SUM(I25,I28,I22,I29,I30,I32,I33)</f>
        <v>6410</v>
      </c>
      <c r="J20" s="84">
        <f>SUM(J25,J28,J22,J29,J30,J32,J33)</f>
        <v>5310</v>
      </c>
      <c r="K20" s="84">
        <f>SUM(K25,K28,K22,K29,K30,K32,K33)</f>
        <v>310</v>
      </c>
      <c r="L20" s="84">
        <f>SUM(L25,L28,L22,L29,L30,L32,L33)</f>
        <v>310</v>
      </c>
    </row>
    <row r="21" spans="1:12" ht="37.5" customHeight="1">
      <c r="A21" s="209"/>
      <c r="B21" s="208"/>
      <c r="C21" s="48" t="s">
        <v>87</v>
      </c>
      <c r="D21" s="41">
        <v>965</v>
      </c>
      <c r="E21" s="41" t="s">
        <v>88</v>
      </c>
      <c r="F21" s="41" t="s">
        <v>88</v>
      </c>
      <c r="G21" s="41" t="s">
        <v>88</v>
      </c>
      <c r="H21" s="83">
        <f>SUM(H25,H28,H31,H34)</f>
        <v>2904.3683300000002</v>
      </c>
      <c r="I21" s="87">
        <v>0</v>
      </c>
      <c r="J21" s="87">
        <v>0</v>
      </c>
      <c r="K21" s="87">
        <v>0</v>
      </c>
      <c r="L21" s="87">
        <v>0</v>
      </c>
    </row>
    <row r="22" spans="1:12" ht="53.25" customHeight="1">
      <c r="A22" s="60" t="s">
        <v>139</v>
      </c>
      <c r="B22" s="101" t="s">
        <v>141</v>
      </c>
      <c r="C22" s="172" t="s">
        <v>86</v>
      </c>
      <c r="D22" s="41">
        <v>966</v>
      </c>
      <c r="E22" s="41" t="s">
        <v>88</v>
      </c>
      <c r="F22" s="41" t="s">
        <v>88</v>
      </c>
      <c r="G22" s="41" t="s">
        <v>88</v>
      </c>
      <c r="H22" s="103">
        <f>SUM(H23+H24)</f>
        <v>2347.1046000000001</v>
      </c>
      <c r="I22" s="84">
        <f>SUM(I23+I24)</f>
        <v>5000</v>
      </c>
      <c r="J22" s="84">
        <f>SUM(J23+J24)</f>
        <v>5000</v>
      </c>
      <c r="K22" s="84">
        <f>SUM(K23:K24)</f>
        <v>0</v>
      </c>
      <c r="L22" s="84">
        <f>SUM(L23:L24)</f>
        <v>0</v>
      </c>
    </row>
    <row r="23" spans="1:12" s="75" customFormat="1" ht="99.75" customHeight="1">
      <c r="A23" s="77" t="s">
        <v>145</v>
      </c>
      <c r="B23" s="101" t="s">
        <v>176</v>
      </c>
      <c r="C23" s="178"/>
      <c r="D23" s="41">
        <v>966</v>
      </c>
      <c r="E23" s="41" t="s">
        <v>88</v>
      </c>
      <c r="F23" s="41" t="s">
        <v>88</v>
      </c>
      <c r="G23" s="41" t="s">
        <v>88</v>
      </c>
      <c r="H23" s="103">
        <v>1716.9566</v>
      </c>
      <c r="I23" s="84">
        <v>0</v>
      </c>
      <c r="J23" s="84">
        <v>0</v>
      </c>
      <c r="K23" s="84">
        <v>0</v>
      </c>
      <c r="L23" s="84">
        <v>0</v>
      </c>
    </row>
    <row r="24" spans="1:12" s="75" customFormat="1" ht="85.5" customHeight="1">
      <c r="A24" s="77" t="s">
        <v>146</v>
      </c>
      <c r="B24" s="101" t="s">
        <v>244</v>
      </c>
      <c r="C24" s="203"/>
      <c r="D24" s="41">
        <v>966</v>
      </c>
      <c r="E24" s="41" t="s">
        <v>88</v>
      </c>
      <c r="F24" s="41" t="s">
        <v>88</v>
      </c>
      <c r="G24" s="41" t="s">
        <v>88</v>
      </c>
      <c r="H24" s="103">
        <v>630.14800000000002</v>
      </c>
      <c r="I24" s="84">
        <f>4588+412</f>
        <v>5000</v>
      </c>
      <c r="J24" s="84">
        <v>5000</v>
      </c>
      <c r="K24" s="84">
        <v>0</v>
      </c>
      <c r="L24" s="84">
        <v>0</v>
      </c>
    </row>
    <row r="25" spans="1:12" ht="51.75" customHeight="1">
      <c r="A25" s="60" t="s">
        <v>147</v>
      </c>
      <c r="B25" s="17" t="s">
        <v>207</v>
      </c>
      <c r="C25" s="190" t="s">
        <v>182</v>
      </c>
      <c r="D25" s="41" t="s">
        <v>183</v>
      </c>
      <c r="E25" s="41" t="s">
        <v>88</v>
      </c>
      <c r="F25" s="41" t="s">
        <v>88</v>
      </c>
      <c r="G25" s="41" t="s">
        <v>88</v>
      </c>
      <c r="H25" s="103">
        <f>SUM(H26)</f>
        <v>0</v>
      </c>
      <c r="I25" s="84">
        <f>SUM(I27+I26)</f>
        <v>1250</v>
      </c>
      <c r="J25" s="84">
        <f>SUM(J26)</f>
        <v>0</v>
      </c>
      <c r="K25" s="84">
        <f>SUM(K26)</f>
        <v>0</v>
      </c>
      <c r="L25" s="84">
        <f>SUM(L26)</f>
        <v>0</v>
      </c>
    </row>
    <row r="26" spans="1:12" s="75" customFormat="1" ht="99.75" customHeight="1">
      <c r="A26" s="77" t="s">
        <v>148</v>
      </c>
      <c r="B26" s="76" t="s">
        <v>178</v>
      </c>
      <c r="C26" s="192"/>
      <c r="D26" s="41" t="s">
        <v>183</v>
      </c>
      <c r="E26" s="41" t="s">
        <v>88</v>
      </c>
      <c r="F26" s="41" t="s">
        <v>88</v>
      </c>
      <c r="G26" s="41" t="s">
        <v>88</v>
      </c>
      <c r="H26" s="103">
        <v>0</v>
      </c>
      <c r="I26" s="84">
        <v>0</v>
      </c>
      <c r="J26" s="84">
        <v>0</v>
      </c>
      <c r="K26" s="84">
        <v>0</v>
      </c>
      <c r="L26" s="84">
        <v>0</v>
      </c>
    </row>
    <row r="27" spans="1:12" s="100" customFormat="1" ht="99.75" customHeight="1">
      <c r="A27" s="102" t="s">
        <v>149</v>
      </c>
      <c r="B27" s="101" t="s">
        <v>228</v>
      </c>
      <c r="C27" s="169" t="s">
        <v>86</v>
      </c>
      <c r="D27" s="41">
        <v>966</v>
      </c>
      <c r="E27" s="41" t="s">
        <v>88</v>
      </c>
      <c r="F27" s="41" t="s">
        <v>88</v>
      </c>
      <c r="G27" s="41" t="s">
        <v>88</v>
      </c>
      <c r="H27" s="103">
        <v>0</v>
      </c>
      <c r="I27" s="84">
        <f>7000-5750</f>
        <v>1250</v>
      </c>
      <c r="J27" s="84">
        <v>0</v>
      </c>
      <c r="K27" s="84">
        <v>0</v>
      </c>
      <c r="L27" s="84">
        <v>0</v>
      </c>
    </row>
    <row r="28" spans="1:12" ht="118.5" customHeight="1">
      <c r="A28" s="60" t="s">
        <v>150</v>
      </c>
      <c r="B28" s="101" t="s">
        <v>205</v>
      </c>
      <c r="C28" s="196"/>
      <c r="D28" s="41" t="s">
        <v>183</v>
      </c>
      <c r="E28" s="41" t="s">
        <v>88</v>
      </c>
      <c r="F28" s="41" t="s">
        <v>88</v>
      </c>
      <c r="G28" s="41" t="s">
        <v>88</v>
      </c>
      <c r="H28" s="103">
        <v>0</v>
      </c>
      <c r="I28" s="84">
        <v>0</v>
      </c>
      <c r="J28" s="84">
        <v>0</v>
      </c>
      <c r="K28" s="84">
        <v>0</v>
      </c>
      <c r="L28" s="84">
        <v>0</v>
      </c>
    </row>
    <row r="29" spans="1:12" ht="153" customHeight="1">
      <c r="A29" s="60" t="s">
        <v>151</v>
      </c>
      <c r="B29" s="17" t="s">
        <v>142</v>
      </c>
      <c r="C29" s="48" t="s">
        <v>22</v>
      </c>
      <c r="D29" s="41">
        <v>966</v>
      </c>
      <c r="E29" s="41" t="s">
        <v>88</v>
      </c>
      <c r="F29" s="41" t="s">
        <v>88</v>
      </c>
      <c r="G29" s="41" t="s">
        <v>88</v>
      </c>
      <c r="H29" s="103">
        <v>130.05000000000001</v>
      </c>
      <c r="I29" s="84">
        <f>310-40-55-55</f>
        <v>160</v>
      </c>
      <c r="J29" s="84">
        <v>310</v>
      </c>
      <c r="K29" s="84">
        <v>310</v>
      </c>
      <c r="L29" s="84">
        <v>310</v>
      </c>
    </row>
    <row r="30" spans="1:12" s="43" customFormat="1" ht="117" customHeight="1">
      <c r="A30" s="61" t="s">
        <v>155</v>
      </c>
      <c r="B30" s="50" t="s">
        <v>143</v>
      </c>
      <c r="C30" s="74" t="s">
        <v>86</v>
      </c>
      <c r="D30" s="42">
        <v>966</v>
      </c>
      <c r="E30" s="42" t="s">
        <v>88</v>
      </c>
      <c r="F30" s="42" t="s">
        <v>88</v>
      </c>
      <c r="G30" s="42" t="s">
        <v>88</v>
      </c>
      <c r="H30" s="104">
        <v>0</v>
      </c>
      <c r="I30" s="82">
        <v>0</v>
      </c>
      <c r="J30" s="82">
        <v>0</v>
      </c>
      <c r="K30" s="82">
        <v>0</v>
      </c>
      <c r="L30" s="82">
        <v>0</v>
      </c>
    </row>
    <row r="31" spans="1:12" ht="65.25" customHeight="1">
      <c r="A31" s="61" t="s">
        <v>156</v>
      </c>
      <c r="B31" s="50" t="s">
        <v>144</v>
      </c>
      <c r="C31" s="74" t="s">
        <v>87</v>
      </c>
      <c r="D31" s="42">
        <v>965</v>
      </c>
      <c r="E31" s="42" t="s">
        <v>88</v>
      </c>
      <c r="F31" s="42" t="s">
        <v>88</v>
      </c>
      <c r="G31" s="42" t="s">
        <v>88</v>
      </c>
      <c r="H31" s="104">
        <v>1712</v>
      </c>
      <c r="I31" s="82">
        <v>0</v>
      </c>
      <c r="J31" s="82">
        <v>0</v>
      </c>
      <c r="K31" s="82">
        <v>0</v>
      </c>
      <c r="L31" s="82">
        <v>0</v>
      </c>
    </row>
    <row r="32" spans="1:12" s="75" customFormat="1" ht="114.75" customHeight="1">
      <c r="A32" s="61" t="s">
        <v>157</v>
      </c>
      <c r="B32" s="50" t="s">
        <v>219</v>
      </c>
      <c r="C32" s="74" t="s">
        <v>86</v>
      </c>
      <c r="D32" s="42">
        <v>966</v>
      </c>
      <c r="E32" s="42" t="s">
        <v>88</v>
      </c>
      <c r="F32" s="42" t="s">
        <v>88</v>
      </c>
      <c r="G32" s="42" t="s">
        <v>88</v>
      </c>
      <c r="H32" s="104">
        <v>846.23699999999997</v>
      </c>
      <c r="I32" s="82">
        <v>0</v>
      </c>
      <c r="J32" s="82">
        <v>0</v>
      </c>
      <c r="K32" s="82">
        <v>0</v>
      </c>
      <c r="L32" s="82">
        <v>0</v>
      </c>
    </row>
    <row r="33" spans="1:12" s="75" customFormat="1" ht="87.75" customHeight="1">
      <c r="A33" s="61" t="s">
        <v>158</v>
      </c>
      <c r="B33" s="50" t="s">
        <v>184</v>
      </c>
      <c r="C33" s="78" t="s">
        <v>86</v>
      </c>
      <c r="D33" s="42">
        <v>966</v>
      </c>
      <c r="E33" s="42" t="s">
        <v>88</v>
      </c>
      <c r="F33" s="42" t="s">
        <v>88</v>
      </c>
      <c r="G33" s="42" t="s">
        <v>88</v>
      </c>
      <c r="H33" s="104">
        <v>110.4464</v>
      </c>
      <c r="I33" s="82">
        <v>0</v>
      </c>
      <c r="J33" s="82">
        <v>0</v>
      </c>
      <c r="K33" s="82">
        <v>0</v>
      </c>
      <c r="L33" s="82">
        <v>0</v>
      </c>
    </row>
    <row r="34" spans="1:12" s="75" customFormat="1" ht="121.5" customHeight="1">
      <c r="A34" s="61" t="s">
        <v>159</v>
      </c>
      <c r="B34" s="50" t="s">
        <v>206</v>
      </c>
      <c r="C34" s="78" t="s">
        <v>182</v>
      </c>
      <c r="D34" s="42" t="s">
        <v>183</v>
      </c>
      <c r="E34" s="42" t="s">
        <v>88</v>
      </c>
      <c r="F34" s="42" t="s">
        <v>88</v>
      </c>
      <c r="G34" s="42" t="s">
        <v>88</v>
      </c>
      <c r="H34" s="104">
        <v>1192.36833</v>
      </c>
      <c r="I34" s="82">
        <v>0</v>
      </c>
      <c r="J34" s="82">
        <v>0</v>
      </c>
      <c r="K34" s="82">
        <v>0</v>
      </c>
      <c r="L34" s="82">
        <v>0</v>
      </c>
    </row>
    <row r="35" spans="1:12" s="47" customFormat="1" ht="39" customHeight="1">
      <c r="A35" s="61" t="s">
        <v>160</v>
      </c>
      <c r="B35" s="50" t="s">
        <v>114</v>
      </c>
      <c r="C35" s="177" t="s">
        <v>22</v>
      </c>
      <c r="D35" s="41">
        <v>966</v>
      </c>
      <c r="E35" s="41" t="s">
        <v>88</v>
      </c>
      <c r="F35" s="41" t="s">
        <v>88</v>
      </c>
      <c r="G35" s="41" t="s">
        <v>88</v>
      </c>
      <c r="H35" s="81">
        <f>SUM(H36:H38)</f>
        <v>869.95</v>
      </c>
      <c r="I35" s="82">
        <f>SUM(I36:I38)</f>
        <v>740</v>
      </c>
      <c r="J35" s="82">
        <f>SUM(J36:J38)</f>
        <v>590</v>
      </c>
      <c r="K35" s="86">
        <f>SUM(K36:K38)</f>
        <v>590</v>
      </c>
      <c r="L35" s="86">
        <f>SUM(L36:L38)</f>
        <v>590</v>
      </c>
    </row>
    <row r="36" spans="1:12" ht="119.25" customHeight="1">
      <c r="A36" s="61" t="s">
        <v>185</v>
      </c>
      <c r="B36" s="17" t="s">
        <v>152</v>
      </c>
      <c r="C36" s="204"/>
      <c r="D36" s="41">
        <v>966</v>
      </c>
      <c r="E36" s="41" t="s">
        <v>88</v>
      </c>
      <c r="F36" s="41" t="s">
        <v>88</v>
      </c>
      <c r="G36" s="41" t="s">
        <v>88</v>
      </c>
      <c r="H36" s="83">
        <v>528.40250000000003</v>
      </c>
      <c r="I36" s="84">
        <f>95+40+55+55</f>
        <v>245</v>
      </c>
      <c r="J36" s="84">
        <v>95</v>
      </c>
      <c r="K36" s="84">
        <v>95</v>
      </c>
      <c r="L36" s="84">
        <v>95</v>
      </c>
    </row>
    <row r="37" spans="1:12" ht="99" customHeight="1">
      <c r="A37" s="61" t="s">
        <v>186</v>
      </c>
      <c r="B37" s="17" t="s">
        <v>153</v>
      </c>
      <c r="C37" s="204"/>
      <c r="D37" s="41">
        <v>966</v>
      </c>
      <c r="E37" s="41" t="s">
        <v>88</v>
      </c>
      <c r="F37" s="41" t="s">
        <v>88</v>
      </c>
      <c r="G37" s="41" t="s">
        <v>88</v>
      </c>
      <c r="H37" s="83">
        <v>341.54750000000001</v>
      </c>
      <c r="I37" s="84">
        <f>495</f>
        <v>495</v>
      </c>
      <c r="J37" s="84">
        <v>495</v>
      </c>
      <c r="K37" s="84">
        <v>495</v>
      </c>
      <c r="L37" s="84">
        <v>495</v>
      </c>
    </row>
    <row r="38" spans="1:12" s="47" customFormat="1" ht="132" customHeight="1">
      <c r="A38" s="61" t="s">
        <v>187</v>
      </c>
      <c r="B38" s="17" t="s">
        <v>154</v>
      </c>
      <c r="C38" s="205"/>
      <c r="D38" s="41">
        <v>966</v>
      </c>
      <c r="E38" s="41" t="s">
        <v>88</v>
      </c>
      <c r="F38" s="41" t="s">
        <v>88</v>
      </c>
      <c r="G38" s="41" t="s">
        <v>88</v>
      </c>
      <c r="H38" s="83">
        <v>0</v>
      </c>
      <c r="I38" s="84">
        <v>0</v>
      </c>
      <c r="J38" s="84">
        <v>0</v>
      </c>
      <c r="K38" s="84">
        <v>0</v>
      </c>
      <c r="L38" s="84">
        <v>0</v>
      </c>
    </row>
    <row r="39" spans="1:12" s="47" customFormat="1" ht="37.5" customHeight="1">
      <c r="A39" s="61" t="s">
        <v>188</v>
      </c>
      <c r="B39" s="17" t="s">
        <v>181</v>
      </c>
      <c r="C39" s="177" t="s">
        <v>22</v>
      </c>
      <c r="D39" s="41">
        <v>966</v>
      </c>
      <c r="E39" s="41" t="s">
        <v>88</v>
      </c>
      <c r="F39" s="41" t="s">
        <v>88</v>
      </c>
      <c r="G39" s="41" t="s">
        <v>88</v>
      </c>
      <c r="H39" s="83">
        <f>SUM(H40)</f>
        <v>0</v>
      </c>
      <c r="I39" s="84">
        <f>SUM(I40)</f>
        <v>100</v>
      </c>
      <c r="J39" s="84">
        <f>SUM(J40)</f>
        <v>100</v>
      </c>
      <c r="K39" s="85">
        <f>SUM(K40)</f>
        <v>100</v>
      </c>
      <c r="L39" s="85">
        <f>SUM(L40)</f>
        <v>100</v>
      </c>
    </row>
    <row r="40" spans="1:12" ht="152.25" customHeight="1">
      <c r="A40" s="77" t="s">
        <v>189</v>
      </c>
      <c r="B40" s="17" t="s">
        <v>202</v>
      </c>
      <c r="C40" s="203"/>
      <c r="D40" s="41">
        <v>966</v>
      </c>
      <c r="E40" s="41" t="s">
        <v>88</v>
      </c>
      <c r="F40" s="41" t="s">
        <v>88</v>
      </c>
      <c r="G40" s="41" t="s">
        <v>88</v>
      </c>
      <c r="H40" s="83">
        <v>0</v>
      </c>
      <c r="I40" s="84">
        <v>100</v>
      </c>
      <c r="J40" s="84">
        <v>100</v>
      </c>
      <c r="K40" s="84">
        <v>100</v>
      </c>
      <c r="L40" s="84">
        <v>100</v>
      </c>
    </row>
    <row r="41" spans="1:12" ht="15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5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</sheetData>
  <mergeCells count="14">
    <mergeCell ref="I1:L1"/>
    <mergeCell ref="A11:K11"/>
    <mergeCell ref="B19:B21"/>
    <mergeCell ref="A19:A21"/>
    <mergeCell ref="A7:A9"/>
    <mergeCell ref="B7:B9"/>
    <mergeCell ref="A3:K3"/>
    <mergeCell ref="A18:L18"/>
    <mergeCell ref="C39:C40"/>
    <mergeCell ref="C35:C38"/>
    <mergeCell ref="C12:C17"/>
    <mergeCell ref="C25:C26"/>
    <mergeCell ref="C22:C24"/>
    <mergeCell ref="C27:C28"/>
  </mergeCells>
  <pageMargins left="0.23622047244094491" right="3.937007874015748E-2" top="0.35433070866141736" bottom="0.35433070866141736" header="0.11811023622047245" footer="0.11811023622047245"/>
  <pageSetup paperSize="9" scale="7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4"/>
  <sheetViews>
    <sheetView tabSelected="1" topLeftCell="A142" zoomScale="70" zoomScaleNormal="70" workbookViewId="0">
      <selection activeCell="E125" sqref="E125"/>
    </sheetView>
  </sheetViews>
  <sheetFormatPr defaultRowHeight="15"/>
  <cols>
    <col min="1" max="1" width="4.42578125" style="1" customWidth="1"/>
    <col min="2" max="2" width="28" style="1" customWidth="1"/>
    <col min="3" max="3" width="25.28515625" style="1" customWidth="1"/>
    <col min="4" max="4" width="16.140625" style="1" customWidth="1"/>
    <col min="5" max="5" width="18" style="1" customWidth="1"/>
    <col min="6" max="6" width="15.5703125" style="1" customWidth="1"/>
    <col min="7" max="7" width="15.85546875" style="1" customWidth="1"/>
    <col min="8" max="8" width="18.42578125" style="1" customWidth="1"/>
    <col min="9" max="11" width="9.140625" style="1"/>
    <col min="12" max="12" width="10.28515625" style="1" bestFit="1" customWidth="1"/>
    <col min="13" max="16384" width="9.140625" style="1"/>
  </cols>
  <sheetData>
    <row r="1" spans="1:12" ht="90" customHeight="1">
      <c r="A1" s="8"/>
      <c r="B1" s="8"/>
      <c r="C1" s="8"/>
      <c r="D1" s="8"/>
      <c r="E1" s="8"/>
      <c r="F1" s="165" t="s">
        <v>274</v>
      </c>
      <c r="G1" s="199"/>
      <c r="H1" s="199"/>
    </row>
    <row r="2" spans="1:12" ht="0.75" customHeight="1">
      <c r="A2" s="8"/>
      <c r="B2" s="8"/>
      <c r="C2" s="8"/>
      <c r="D2" s="8"/>
      <c r="E2" s="8"/>
      <c r="F2" s="8"/>
      <c r="G2" s="27"/>
      <c r="H2" s="27"/>
    </row>
    <row r="3" spans="1:12" ht="66.75" customHeight="1">
      <c r="A3" s="166" t="s">
        <v>275</v>
      </c>
      <c r="B3" s="166"/>
      <c r="C3" s="166"/>
      <c r="D3" s="166"/>
      <c r="E3" s="166"/>
      <c r="F3" s="166"/>
      <c r="G3" s="166"/>
      <c r="H3" s="166"/>
    </row>
    <row r="4" spans="1:12" ht="15.75">
      <c r="A4" s="8"/>
      <c r="B4" s="8"/>
      <c r="C4" s="8"/>
      <c r="D4" s="8"/>
      <c r="E4" s="8"/>
      <c r="F4" s="8"/>
      <c r="G4" s="8"/>
      <c r="H4" s="8"/>
    </row>
    <row r="5" spans="1:12" ht="29.25" customHeight="1">
      <c r="A5" s="190" t="s">
        <v>0</v>
      </c>
      <c r="B5" s="220" t="s">
        <v>90</v>
      </c>
      <c r="C5" s="220" t="s">
        <v>91</v>
      </c>
      <c r="D5" s="176" t="s">
        <v>89</v>
      </c>
      <c r="E5" s="176"/>
      <c r="F5" s="176"/>
      <c r="G5" s="176"/>
      <c r="H5" s="176"/>
    </row>
    <row r="6" spans="1:12" ht="68.25" customHeight="1">
      <c r="A6" s="192"/>
      <c r="B6" s="221"/>
      <c r="C6" s="221"/>
      <c r="D6" s="29" t="s">
        <v>72</v>
      </c>
      <c r="E6" s="105" t="s">
        <v>73</v>
      </c>
      <c r="F6" s="105" t="s">
        <v>74</v>
      </c>
      <c r="G6" s="105" t="s">
        <v>75</v>
      </c>
      <c r="H6" s="105" t="s">
        <v>76</v>
      </c>
    </row>
    <row r="7" spans="1:12" ht="15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12" ht="15.75">
      <c r="A8" s="190">
        <v>1</v>
      </c>
      <c r="B8" s="179" t="s">
        <v>276</v>
      </c>
      <c r="C8" s="13" t="s">
        <v>93</v>
      </c>
      <c r="D8" s="89">
        <f>SUM(D9:D14)</f>
        <v>35237.292000000001</v>
      </c>
      <c r="E8" s="35">
        <f>SUM(E9:E14)</f>
        <v>74672</v>
      </c>
      <c r="F8" s="35">
        <f>SUM(F9:F14)</f>
        <v>53250</v>
      </c>
      <c r="G8" s="35">
        <f>SUM(G9:G14)</f>
        <v>48219</v>
      </c>
      <c r="H8" s="35">
        <f>SUM(H9:H14)</f>
        <v>48219</v>
      </c>
    </row>
    <row r="9" spans="1:12" ht="71.25" customHeight="1">
      <c r="A9" s="191"/>
      <c r="B9" s="179"/>
      <c r="C9" s="13" t="s">
        <v>94</v>
      </c>
      <c r="D9" s="89">
        <f t="shared" ref="D9:H14" si="0">SUM(D16,D66,D164,D192)</f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L9" s="37"/>
    </row>
    <row r="10" spans="1:12" ht="66" customHeight="1">
      <c r="A10" s="191"/>
      <c r="B10" s="179"/>
      <c r="C10" s="13" t="s">
        <v>95</v>
      </c>
      <c r="D10" s="89">
        <f t="shared" si="0"/>
        <v>13149.13567</v>
      </c>
      <c r="E10" s="35">
        <f t="shared" si="0"/>
        <v>20000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L10" s="37"/>
    </row>
    <row r="11" spans="1:12" ht="33.75" customHeight="1">
      <c r="A11" s="191"/>
      <c r="B11" s="179"/>
      <c r="C11" s="13" t="s">
        <v>96</v>
      </c>
      <c r="D11" s="89">
        <f t="shared" si="0"/>
        <v>21538.156330000002</v>
      </c>
      <c r="E11" s="35">
        <f t="shared" si="0"/>
        <v>50562</v>
      </c>
      <c r="F11" s="35">
        <f t="shared" si="0"/>
        <v>49740</v>
      </c>
      <c r="G11" s="35">
        <f t="shared" si="0"/>
        <v>44709</v>
      </c>
      <c r="H11" s="35">
        <f t="shared" si="0"/>
        <v>44709</v>
      </c>
      <c r="L11" s="37"/>
    </row>
    <row r="12" spans="1:12" ht="52.5" customHeight="1">
      <c r="A12" s="191"/>
      <c r="B12" s="179"/>
      <c r="C12" s="13" t="s">
        <v>97</v>
      </c>
      <c r="D12" s="89">
        <f t="shared" si="0"/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L12" s="37"/>
    </row>
    <row r="13" spans="1:12" ht="51.75" customHeight="1">
      <c r="A13" s="191"/>
      <c r="B13" s="179"/>
      <c r="C13" s="13" t="s">
        <v>98</v>
      </c>
      <c r="D13" s="89">
        <f t="shared" si="0"/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L13" s="37"/>
    </row>
    <row r="14" spans="1:12" ht="31.5">
      <c r="A14" s="192"/>
      <c r="B14" s="179"/>
      <c r="C14" s="13" t="s">
        <v>99</v>
      </c>
      <c r="D14" s="89">
        <f t="shared" si="0"/>
        <v>550</v>
      </c>
      <c r="E14" s="35">
        <f t="shared" si="0"/>
        <v>4110</v>
      </c>
      <c r="F14" s="35">
        <f t="shared" si="0"/>
        <v>3510</v>
      </c>
      <c r="G14" s="35">
        <f t="shared" si="0"/>
        <v>3510</v>
      </c>
      <c r="H14" s="35">
        <f t="shared" si="0"/>
        <v>3510</v>
      </c>
      <c r="L14" s="38"/>
    </row>
    <row r="15" spans="1:12" ht="15.75">
      <c r="A15" s="190">
        <v>2</v>
      </c>
      <c r="B15" s="179" t="s">
        <v>200</v>
      </c>
      <c r="C15" s="13" t="s">
        <v>93</v>
      </c>
      <c r="D15" s="89">
        <f>SUM(D16:D21)</f>
        <v>14880</v>
      </c>
      <c r="E15" s="35">
        <f>SUM(E16:E21)</f>
        <v>47422</v>
      </c>
      <c r="F15" s="35">
        <f>SUM(F16:F21)</f>
        <v>47250</v>
      </c>
      <c r="G15" s="35">
        <f>SUM(G16:G21)</f>
        <v>47219</v>
      </c>
      <c r="H15" s="35">
        <f>SUM(H16:H21)</f>
        <v>47219</v>
      </c>
    </row>
    <row r="16" spans="1:12" ht="63">
      <c r="A16" s="191"/>
      <c r="B16" s="179"/>
      <c r="C16" s="13" t="s">
        <v>94</v>
      </c>
      <c r="D16" s="89">
        <f t="shared" ref="D16:H16" si="1">SUM(D23,D30,D37,,D44,D51,D58)</f>
        <v>0</v>
      </c>
      <c r="E16" s="89">
        <f t="shared" si="1"/>
        <v>0</v>
      </c>
      <c r="F16" s="89">
        <f t="shared" si="1"/>
        <v>0</v>
      </c>
      <c r="G16" s="89">
        <f t="shared" si="1"/>
        <v>0</v>
      </c>
      <c r="H16" s="89">
        <f t="shared" si="1"/>
        <v>0</v>
      </c>
    </row>
    <row r="17" spans="1:8" ht="63">
      <c r="A17" s="191"/>
      <c r="B17" s="179"/>
      <c r="C17" s="13" t="s">
        <v>95</v>
      </c>
      <c r="D17" s="89">
        <f t="shared" ref="D17:H17" si="2">SUM(D24,D31,D38,,D45,D52,D59)</f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</row>
    <row r="18" spans="1:8" ht="31.5">
      <c r="A18" s="191"/>
      <c r="B18" s="179"/>
      <c r="C18" s="13" t="s">
        <v>96</v>
      </c>
      <c r="D18" s="89">
        <f>SUM(D25,D32,D39,,D46,D53,D60)</f>
        <v>14330</v>
      </c>
      <c r="E18" s="89">
        <f t="shared" ref="E18:H18" si="3">SUM(E25,E32,E39,,E46,E53,E60)</f>
        <v>43312</v>
      </c>
      <c r="F18" s="89">
        <f t="shared" si="3"/>
        <v>43740</v>
      </c>
      <c r="G18" s="89">
        <f t="shared" si="3"/>
        <v>43709</v>
      </c>
      <c r="H18" s="89">
        <f t="shared" si="3"/>
        <v>43709</v>
      </c>
    </row>
    <row r="19" spans="1:8" ht="47.25">
      <c r="A19" s="191"/>
      <c r="B19" s="179"/>
      <c r="C19" s="13" t="s">
        <v>97</v>
      </c>
      <c r="D19" s="89">
        <f t="shared" ref="D19:H21" si="4">SUM(D26,D33,D40,,D47,D54,D61)</f>
        <v>0</v>
      </c>
      <c r="E19" s="89">
        <f t="shared" si="4"/>
        <v>0</v>
      </c>
      <c r="F19" s="89">
        <f t="shared" si="4"/>
        <v>0</v>
      </c>
      <c r="G19" s="89">
        <f t="shared" si="4"/>
        <v>0</v>
      </c>
      <c r="H19" s="89">
        <f t="shared" si="4"/>
        <v>0</v>
      </c>
    </row>
    <row r="20" spans="1:8" ht="47.25">
      <c r="A20" s="191"/>
      <c r="B20" s="179"/>
      <c r="C20" s="13" t="s">
        <v>98</v>
      </c>
      <c r="D20" s="89">
        <f t="shared" si="4"/>
        <v>0</v>
      </c>
      <c r="E20" s="89">
        <f t="shared" si="4"/>
        <v>0</v>
      </c>
      <c r="F20" s="89">
        <f t="shared" si="4"/>
        <v>0</v>
      </c>
      <c r="G20" s="89">
        <f t="shared" si="4"/>
        <v>0</v>
      </c>
      <c r="H20" s="89">
        <f t="shared" si="4"/>
        <v>0</v>
      </c>
    </row>
    <row r="21" spans="1:8" ht="31.5">
      <c r="A21" s="192"/>
      <c r="B21" s="179"/>
      <c r="C21" s="13" t="s">
        <v>99</v>
      </c>
      <c r="D21" s="89">
        <f t="shared" si="4"/>
        <v>550</v>
      </c>
      <c r="E21" s="89">
        <f t="shared" si="4"/>
        <v>4110</v>
      </c>
      <c r="F21" s="89">
        <f t="shared" si="4"/>
        <v>3510</v>
      </c>
      <c r="G21" s="89">
        <f t="shared" si="4"/>
        <v>3510</v>
      </c>
      <c r="H21" s="89">
        <f t="shared" si="4"/>
        <v>3510</v>
      </c>
    </row>
    <row r="22" spans="1:8" ht="15.75">
      <c r="A22" s="190">
        <v>3</v>
      </c>
      <c r="B22" s="183" t="s">
        <v>199</v>
      </c>
      <c r="C22" s="13" t="s">
        <v>93</v>
      </c>
      <c r="D22" s="89">
        <f>SUM(D23:D28)</f>
        <v>14880</v>
      </c>
      <c r="E22" s="35">
        <f>SUM(E23:E28)</f>
        <v>47228</v>
      </c>
      <c r="F22" s="35">
        <f>SUM(F23:F28)</f>
        <v>47040</v>
      </c>
      <c r="G22" s="35">
        <f>SUM(G23:G28)</f>
        <v>47040</v>
      </c>
      <c r="H22" s="35">
        <f>SUM(H23:H28)</f>
        <v>47040</v>
      </c>
    </row>
    <row r="23" spans="1:8" ht="66" customHeight="1">
      <c r="A23" s="191"/>
      <c r="B23" s="218"/>
      <c r="C23" s="13" t="s">
        <v>94</v>
      </c>
      <c r="D23" s="89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68.25" customHeight="1">
      <c r="A24" s="191"/>
      <c r="B24" s="218"/>
      <c r="C24" s="13" t="s">
        <v>95</v>
      </c>
      <c r="D24" s="89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6" customHeight="1">
      <c r="A25" s="191"/>
      <c r="B25" s="218"/>
      <c r="C25" s="13" t="s">
        <v>96</v>
      </c>
      <c r="D25" s="89">
        <v>14330</v>
      </c>
      <c r="E25" s="35">
        <f>43600-412</f>
        <v>43188</v>
      </c>
      <c r="F25" s="35">
        <v>43600</v>
      </c>
      <c r="G25" s="35">
        <v>43600</v>
      </c>
      <c r="H25" s="35">
        <v>43600</v>
      </c>
    </row>
    <row r="26" spans="1:8" ht="49.5" customHeight="1">
      <c r="A26" s="191"/>
      <c r="B26" s="218"/>
      <c r="C26" s="13" t="s">
        <v>97</v>
      </c>
      <c r="D26" s="89">
        <v>0</v>
      </c>
      <c r="E26" s="35">
        <v>0</v>
      </c>
      <c r="F26" s="35">
        <v>0</v>
      </c>
      <c r="G26" s="35">
        <v>0</v>
      </c>
      <c r="H26" s="35">
        <v>0</v>
      </c>
    </row>
    <row r="27" spans="1:8" ht="54" customHeight="1">
      <c r="A27" s="191"/>
      <c r="B27" s="218"/>
      <c r="C27" s="13" t="s">
        <v>98</v>
      </c>
      <c r="D27" s="89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s="33" customFormat="1" ht="36" customHeight="1">
      <c r="A28" s="215"/>
      <c r="B28" s="217"/>
      <c r="C28" s="13" t="s">
        <v>100</v>
      </c>
      <c r="D28" s="89">
        <v>550</v>
      </c>
      <c r="E28" s="35">
        <f>3440+600</f>
        <v>4040</v>
      </c>
      <c r="F28" s="35">
        <v>3440</v>
      </c>
      <c r="G28" s="35">
        <v>3440</v>
      </c>
      <c r="H28" s="35">
        <v>3440</v>
      </c>
    </row>
    <row r="29" spans="1:8" ht="15.75" customHeight="1">
      <c r="A29" s="176">
        <v>4</v>
      </c>
      <c r="B29" s="179" t="s">
        <v>198</v>
      </c>
      <c r="C29" s="13" t="s">
        <v>93</v>
      </c>
      <c r="D29" s="89">
        <f>SUM(D30:D35)</f>
        <v>0</v>
      </c>
      <c r="E29" s="35">
        <f>SUM(E30:E35)</f>
        <v>10</v>
      </c>
      <c r="F29" s="35">
        <f>SUM(F30:F35)</f>
        <v>10</v>
      </c>
      <c r="G29" s="35">
        <f>SUM(G30:G35)</f>
        <v>10</v>
      </c>
      <c r="H29" s="35">
        <f>SUM(H30:H35)</f>
        <v>10</v>
      </c>
    </row>
    <row r="30" spans="1:8" ht="66.75" customHeight="1">
      <c r="A30" s="176"/>
      <c r="B30" s="179"/>
      <c r="C30" s="13" t="s">
        <v>94</v>
      </c>
      <c r="D30" s="89">
        <v>0</v>
      </c>
      <c r="E30" s="35">
        <v>0</v>
      </c>
      <c r="F30" s="35">
        <v>0</v>
      </c>
      <c r="G30" s="35">
        <v>0</v>
      </c>
      <c r="H30" s="35">
        <v>0</v>
      </c>
    </row>
    <row r="31" spans="1:8" ht="63.75" customHeight="1">
      <c r="A31" s="176"/>
      <c r="B31" s="179"/>
      <c r="C31" s="13" t="s">
        <v>95</v>
      </c>
      <c r="D31" s="89">
        <v>0</v>
      </c>
      <c r="E31" s="35">
        <v>0</v>
      </c>
      <c r="F31" s="35">
        <v>0</v>
      </c>
      <c r="G31" s="35">
        <v>0</v>
      </c>
      <c r="H31" s="35">
        <v>0</v>
      </c>
    </row>
    <row r="32" spans="1:8" ht="36" customHeight="1">
      <c r="A32" s="176"/>
      <c r="B32" s="179"/>
      <c r="C32" s="13" t="s">
        <v>96</v>
      </c>
      <c r="D32" s="89">
        <v>0</v>
      </c>
      <c r="E32" s="35">
        <v>0</v>
      </c>
      <c r="F32" s="35">
        <v>0</v>
      </c>
      <c r="G32" s="35">
        <v>0</v>
      </c>
      <c r="H32" s="35">
        <v>0</v>
      </c>
    </row>
    <row r="33" spans="1:8" ht="49.5" customHeight="1">
      <c r="A33" s="176"/>
      <c r="B33" s="179"/>
      <c r="C33" s="13" t="s">
        <v>97</v>
      </c>
      <c r="D33" s="89">
        <v>0</v>
      </c>
      <c r="E33" s="35">
        <v>0</v>
      </c>
      <c r="F33" s="35">
        <v>0</v>
      </c>
      <c r="G33" s="35">
        <v>0</v>
      </c>
      <c r="H33" s="35">
        <v>0</v>
      </c>
    </row>
    <row r="34" spans="1:8" ht="49.5" customHeight="1">
      <c r="A34" s="176"/>
      <c r="B34" s="179"/>
      <c r="C34" s="13" t="s">
        <v>98</v>
      </c>
      <c r="D34" s="89">
        <v>0</v>
      </c>
      <c r="E34" s="35">
        <v>0</v>
      </c>
      <c r="F34" s="35">
        <v>0</v>
      </c>
      <c r="G34" s="35">
        <v>0</v>
      </c>
      <c r="H34" s="35">
        <v>0</v>
      </c>
    </row>
    <row r="35" spans="1:8" ht="36" customHeight="1">
      <c r="A35" s="176"/>
      <c r="B35" s="179"/>
      <c r="C35" s="13" t="s">
        <v>100</v>
      </c>
      <c r="D35" s="89">
        <v>0</v>
      </c>
      <c r="E35" s="35">
        <v>10</v>
      </c>
      <c r="F35" s="35">
        <v>10</v>
      </c>
      <c r="G35" s="35">
        <v>10</v>
      </c>
      <c r="H35" s="35">
        <v>10</v>
      </c>
    </row>
    <row r="36" spans="1:8" ht="19.5" customHeight="1">
      <c r="A36" s="176">
        <v>5</v>
      </c>
      <c r="B36" s="179" t="s">
        <v>197</v>
      </c>
      <c r="C36" s="13" t="s">
        <v>93</v>
      </c>
      <c r="D36" s="89">
        <f>SUM(D37:D42)</f>
        <v>0</v>
      </c>
      <c r="E36" s="35">
        <f>SUM(E37:E42)</f>
        <v>160</v>
      </c>
      <c r="F36" s="35">
        <f>SUM(F37:F42)</f>
        <v>160</v>
      </c>
      <c r="G36" s="35">
        <f>SUM(G37:G42)</f>
        <v>160</v>
      </c>
      <c r="H36" s="35">
        <f>SUM(H37:H42)</f>
        <v>160</v>
      </c>
    </row>
    <row r="37" spans="1:8" ht="68.25" customHeight="1">
      <c r="A37" s="176"/>
      <c r="B37" s="179"/>
      <c r="C37" s="13" t="s">
        <v>94</v>
      </c>
      <c r="D37" s="89">
        <v>0</v>
      </c>
      <c r="E37" s="35">
        <v>0</v>
      </c>
      <c r="F37" s="35">
        <v>0</v>
      </c>
      <c r="G37" s="35">
        <v>0</v>
      </c>
      <c r="H37" s="35">
        <v>0</v>
      </c>
    </row>
    <row r="38" spans="1:8" ht="66.75" customHeight="1">
      <c r="A38" s="176"/>
      <c r="B38" s="179"/>
      <c r="C38" s="13" t="s">
        <v>95</v>
      </c>
      <c r="D38" s="89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35.25" customHeight="1">
      <c r="A39" s="176"/>
      <c r="B39" s="179"/>
      <c r="C39" s="13" t="s">
        <v>96</v>
      </c>
      <c r="D39" s="89">
        <v>0</v>
      </c>
      <c r="E39" s="35">
        <v>100</v>
      </c>
      <c r="F39" s="35">
        <v>100</v>
      </c>
      <c r="G39" s="35">
        <v>100</v>
      </c>
      <c r="H39" s="35">
        <v>100</v>
      </c>
    </row>
    <row r="40" spans="1:8" ht="48" customHeight="1">
      <c r="A40" s="176"/>
      <c r="B40" s="179"/>
      <c r="C40" s="13" t="s">
        <v>97</v>
      </c>
      <c r="D40" s="89">
        <v>0</v>
      </c>
      <c r="E40" s="35">
        <v>0</v>
      </c>
      <c r="F40" s="35">
        <v>0</v>
      </c>
      <c r="G40" s="35">
        <v>0</v>
      </c>
      <c r="H40" s="35">
        <v>0</v>
      </c>
    </row>
    <row r="41" spans="1:8" ht="47.25" customHeight="1">
      <c r="A41" s="176"/>
      <c r="B41" s="179"/>
      <c r="C41" s="13" t="s">
        <v>98</v>
      </c>
      <c r="D41" s="89">
        <v>0</v>
      </c>
      <c r="E41" s="35">
        <v>0</v>
      </c>
      <c r="F41" s="35">
        <v>0</v>
      </c>
      <c r="G41" s="35">
        <v>0</v>
      </c>
      <c r="H41" s="35">
        <v>0</v>
      </c>
    </row>
    <row r="42" spans="1:8" ht="33" customHeight="1">
      <c r="A42" s="176"/>
      <c r="B42" s="179"/>
      <c r="C42" s="13" t="s">
        <v>100</v>
      </c>
      <c r="D42" s="89">
        <v>0</v>
      </c>
      <c r="E42" s="35">
        <v>60</v>
      </c>
      <c r="F42" s="35">
        <v>60</v>
      </c>
      <c r="G42" s="35">
        <v>60</v>
      </c>
      <c r="H42" s="35">
        <v>60</v>
      </c>
    </row>
    <row r="43" spans="1:8" ht="15.75">
      <c r="A43" s="176">
        <v>6</v>
      </c>
      <c r="B43" s="179" t="s">
        <v>220</v>
      </c>
      <c r="C43" s="13" t="s">
        <v>93</v>
      </c>
      <c r="D43" s="89">
        <f>SUM(D44:D49)</f>
        <v>0</v>
      </c>
      <c r="E43" s="35">
        <f>SUM(E44:E49)</f>
        <v>0</v>
      </c>
      <c r="F43" s="35">
        <f>SUM(F44:F49)</f>
        <v>0</v>
      </c>
      <c r="G43" s="35">
        <f>SUM(G44:G49)</f>
        <v>0</v>
      </c>
      <c r="H43" s="35">
        <f>SUM(H44:H49)</f>
        <v>0</v>
      </c>
    </row>
    <row r="44" spans="1:8" ht="63">
      <c r="A44" s="176"/>
      <c r="B44" s="179"/>
      <c r="C44" s="13" t="s">
        <v>94</v>
      </c>
      <c r="D44" s="89">
        <v>0</v>
      </c>
      <c r="E44" s="35">
        <v>0</v>
      </c>
      <c r="F44" s="35">
        <v>0</v>
      </c>
      <c r="G44" s="35">
        <v>0</v>
      </c>
      <c r="H44" s="35">
        <v>0</v>
      </c>
    </row>
    <row r="45" spans="1:8" ht="63">
      <c r="A45" s="176"/>
      <c r="B45" s="179"/>
      <c r="C45" s="13" t="s">
        <v>95</v>
      </c>
      <c r="D45" s="89">
        <v>0</v>
      </c>
      <c r="E45" s="35">
        <v>0</v>
      </c>
      <c r="F45" s="35">
        <v>0</v>
      </c>
      <c r="G45" s="35">
        <v>0</v>
      </c>
      <c r="H45" s="35">
        <v>0</v>
      </c>
    </row>
    <row r="46" spans="1:8" ht="31.5">
      <c r="A46" s="176"/>
      <c r="B46" s="179"/>
      <c r="C46" s="13" t="s">
        <v>96</v>
      </c>
      <c r="D46" s="89">
        <v>0</v>
      </c>
      <c r="E46" s="35">
        <v>0</v>
      </c>
      <c r="F46" s="35">
        <v>0</v>
      </c>
      <c r="G46" s="35">
        <v>0</v>
      </c>
      <c r="H46" s="35">
        <v>0</v>
      </c>
    </row>
    <row r="47" spans="1:8" ht="47.25">
      <c r="A47" s="176"/>
      <c r="B47" s="179"/>
      <c r="C47" s="13" t="s">
        <v>97</v>
      </c>
      <c r="D47" s="89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ht="47.25">
      <c r="A48" s="176"/>
      <c r="B48" s="179"/>
      <c r="C48" s="13" t="s">
        <v>98</v>
      </c>
      <c r="D48" s="89">
        <v>0</v>
      </c>
      <c r="E48" s="35">
        <v>0</v>
      </c>
      <c r="F48" s="35">
        <v>0</v>
      </c>
      <c r="G48" s="35">
        <v>0</v>
      </c>
      <c r="H48" s="35">
        <v>0</v>
      </c>
    </row>
    <row r="49" spans="1:8" ht="31.5">
      <c r="A49" s="176"/>
      <c r="B49" s="179"/>
      <c r="C49" s="13" t="s">
        <v>100</v>
      </c>
      <c r="D49" s="89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ht="15.75">
      <c r="A50" s="176">
        <v>7</v>
      </c>
      <c r="B50" s="179" t="s">
        <v>223</v>
      </c>
      <c r="C50" s="13" t="s">
        <v>93</v>
      </c>
      <c r="D50" s="89">
        <f>SUM(D51:D56)</f>
        <v>0</v>
      </c>
      <c r="E50" s="35">
        <f>SUM(E51:E56)</f>
        <v>24</v>
      </c>
      <c r="F50" s="35">
        <f>SUM(F51:F56)</f>
        <v>40</v>
      </c>
      <c r="G50" s="35">
        <f>SUM(G51:G56)</f>
        <v>9</v>
      </c>
      <c r="H50" s="35">
        <f>SUM(H51:H56)</f>
        <v>9</v>
      </c>
    </row>
    <row r="51" spans="1:8" ht="63">
      <c r="A51" s="176"/>
      <c r="B51" s="179"/>
      <c r="C51" s="13" t="s">
        <v>94</v>
      </c>
      <c r="D51" s="89">
        <v>0</v>
      </c>
      <c r="E51" s="35">
        <v>0</v>
      </c>
      <c r="F51" s="35">
        <v>0</v>
      </c>
      <c r="G51" s="35">
        <v>0</v>
      </c>
      <c r="H51" s="35">
        <v>0</v>
      </c>
    </row>
    <row r="52" spans="1:8" ht="63">
      <c r="A52" s="176"/>
      <c r="B52" s="179"/>
      <c r="C52" s="13" t="s">
        <v>95</v>
      </c>
      <c r="D52" s="89">
        <v>0</v>
      </c>
      <c r="E52" s="35">
        <v>0</v>
      </c>
      <c r="F52" s="35">
        <v>0</v>
      </c>
      <c r="G52" s="35">
        <v>0</v>
      </c>
      <c r="H52" s="35">
        <v>0</v>
      </c>
    </row>
    <row r="53" spans="1:8" ht="31.5">
      <c r="A53" s="176"/>
      <c r="B53" s="179"/>
      <c r="C53" s="13" t="s">
        <v>96</v>
      </c>
      <c r="D53" s="89">
        <v>0</v>
      </c>
      <c r="E53" s="35">
        <v>24</v>
      </c>
      <c r="F53" s="35">
        <v>40</v>
      </c>
      <c r="G53" s="35">
        <v>9</v>
      </c>
      <c r="H53" s="35">
        <v>9</v>
      </c>
    </row>
    <row r="54" spans="1:8" ht="47.25">
      <c r="A54" s="176"/>
      <c r="B54" s="179"/>
      <c r="C54" s="13" t="s">
        <v>97</v>
      </c>
      <c r="D54" s="89">
        <v>0</v>
      </c>
      <c r="E54" s="35">
        <v>0</v>
      </c>
      <c r="F54" s="35">
        <v>0</v>
      </c>
      <c r="G54" s="35">
        <v>0</v>
      </c>
      <c r="H54" s="35">
        <v>0</v>
      </c>
    </row>
    <row r="55" spans="1:8" ht="47.25">
      <c r="A55" s="176"/>
      <c r="B55" s="179"/>
      <c r="C55" s="13" t="s">
        <v>98</v>
      </c>
      <c r="D55" s="89">
        <v>0</v>
      </c>
      <c r="E55" s="35">
        <v>0</v>
      </c>
      <c r="F55" s="35">
        <v>0</v>
      </c>
      <c r="G55" s="35">
        <v>0</v>
      </c>
      <c r="H55" s="35">
        <v>0</v>
      </c>
    </row>
    <row r="56" spans="1:8" ht="31.5">
      <c r="A56" s="176"/>
      <c r="B56" s="179"/>
      <c r="C56" s="13" t="s">
        <v>100</v>
      </c>
      <c r="D56" s="89">
        <v>0</v>
      </c>
      <c r="E56" s="35">
        <v>0</v>
      </c>
      <c r="F56" s="35">
        <v>0</v>
      </c>
      <c r="G56" s="35">
        <v>0</v>
      </c>
      <c r="H56" s="35">
        <v>0</v>
      </c>
    </row>
    <row r="57" spans="1:8" ht="15.75">
      <c r="A57" s="176">
        <v>8</v>
      </c>
      <c r="B57" s="179" t="s">
        <v>224</v>
      </c>
      <c r="C57" s="13" t="s">
        <v>93</v>
      </c>
      <c r="D57" s="89">
        <f>SUM(D58:D63)</f>
        <v>0</v>
      </c>
      <c r="E57" s="35">
        <f>SUM(E58:E63)</f>
        <v>0</v>
      </c>
      <c r="F57" s="35">
        <f>SUM(F58:F63)</f>
        <v>0</v>
      </c>
      <c r="G57" s="35">
        <f>SUM(G58:G63)</f>
        <v>0</v>
      </c>
      <c r="H57" s="35">
        <f>SUM(H58:H63)</f>
        <v>0</v>
      </c>
    </row>
    <row r="58" spans="1:8" ht="63">
      <c r="A58" s="176"/>
      <c r="B58" s="179"/>
      <c r="C58" s="13" t="s">
        <v>94</v>
      </c>
      <c r="D58" s="89">
        <v>0</v>
      </c>
      <c r="E58" s="35">
        <v>0</v>
      </c>
      <c r="F58" s="35">
        <v>0</v>
      </c>
      <c r="G58" s="35">
        <v>0</v>
      </c>
      <c r="H58" s="35">
        <v>0</v>
      </c>
    </row>
    <row r="59" spans="1:8" ht="63">
      <c r="A59" s="176"/>
      <c r="B59" s="179"/>
      <c r="C59" s="13" t="s">
        <v>95</v>
      </c>
      <c r="D59" s="89">
        <v>0</v>
      </c>
      <c r="E59" s="35">
        <v>0</v>
      </c>
      <c r="F59" s="35">
        <v>0</v>
      </c>
      <c r="G59" s="35">
        <v>0</v>
      </c>
      <c r="H59" s="35">
        <v>0</v>
      </c>
    </row>
    <row r="60" spans="1:8" ht="31.5">
      <c r="A60" s="176"/>
      <c r="B60" s="179"/>
      <c r="C60" s="13" t="s">
        <v>96</v>
      </c>
      <c r="D60" s="89">
        <v>0</v>
      </c>
      <c r="E60" s="35">
        <v>0</v>
      </c>
      <c r="F60" s="35">
        <v>0</v>
      </c>
      <c r="G60" s="35">
        <v>0</v>
      </c>
      <c r="H60" s="35">
        <v>0</v>
      </c>
    </row>
    <row r="61" spans="1:8" ht="47.25">
      <c r="A61" s="176"/>
      <c r="B61" s="179"/>
      <c r="C61" s="13" t="s">
        <v>97</v>
      </c>
      <c r="D61" s="89">
        <v>0</v>
      </c>
      <c r="E61" s="35">
        <v>0</v>
      </c>
      <c r="F61" s="35">
        <v>0</v>
      </c>
      <c r="G61" s="35">
        <v>0</v>
      </c>
      <c r="H61" s="35">
        <v>0</v>
      </c>
    </row>
    <row r="62" spans="1:8" ht="47.25">
      <c r="A62" s="176"/>
      <c r="B62" s="179"/>
      <c r="C62" s="13" t="s">
        <v>98</v>
      </c>
      <c r="D62" s="89">
        <v>0</v>
      </c>
      <c r="E62" s="35">
        <v>0</v>
      </c>
      <c r="F62" s="35">
        <v>0</v>
      </c>
      <c r="G62" s="35">
        <v>0</v>
      </c>
      <c r="H62" s="35">
        <v>0</v>
      </c>
    </row>
    <row r="63" spans="1:8" ht="89.25" customHeight="1">
      <c r="A63" s="176"/>
      <c r="B63" s="179"/>
      <c r="C63" s="13" t="s">
        <v>100</v>
      </c>
      <c r="D63" s="89">
        <v>0</v>
      </c>
      <c r="E63" s="35">
        <v>0</v>
      </c>
      <c r="F63" s="35">
        <v>0</v>
      </c>
      <c r="G63" s="35">
        <v>0</v>
      </c>
      <c r="H63" s="35">
        <v>0</v>
      </c>
    </row>
    <row r="64" spans="1:8" ht="22.5" customHeight="1">
      <c r="A64" s="222" t="s">
        <v>27</v>
      </c>
      <c r="B64" s="223"/>
      <c r="C64" s="223"/>
      <c r="D64" s="223"/>
      <c r="E64" s="223"/>
      <c r="F64" s="223"/>
      <c r="G64" s="223"/>
      <c r="H64" s="224"/>
    </row>
    <row r="65" spans="1:8" ht="15.75">
      <c r="A65" s="176">
        <v>9</v>
      </c>
      <c r="B65" s="179" t="s">
        <v>190</v>
      </c>
      <c r="C65" s="13" t="s">
        <v>93</v>
      </c>
      <c r="D65" s="89">
        <f>SUM(D66:D71)</f>
        <v>19487.342000000001</v>
      </c>
      <c r="E65" s="35">
        <f>SUM(E66:E71)</f>
        <v>26410</v>
      </c>
      <c r="F65" s="35">
        <f>SUM(F66:F71)</f>
        <v>5310</v>
      </c>
      <c r="G65" s="35">
        <f>SUM(G66:G71)</f>
        <v>310</v>
      </c>
      <c r="H65" s="35">
        <f>SUM(H66:H71)</f>
        <v>310</v>
      </c>
    </row>
    <row r="66" spans="1:8" ht="63">
      <c r="A66" s="176"/>
      <c r="B66" s="179"/>
      <c r="C66" s="13" t="s">
        <v>94</v>
      </c>
      <c r="D66" s="89">
        <f t="shared" ref="D66:H67" si="5">SUM(D73,D94,D115,D122,D129,D136)</f>
        <v>0</v>
      </c>
      <c r="E66" s="35">
        <f t="shared" si="5"/>
        <v>0</v>
      </c>
      <c r="F66" s="35">
        <f t="shared" si="5"/>
        <v>0</v>
      </c>
      <c r="G66" s="35">
        <f t="shared" si="5"/>
        <v>0</v>
      </c>
      <c r="H66" s="35">
        <f t="shared" si="5"/>
        <v>0</v>
      </c>
    </row>
    <row r="67" spans="1:8" ht="63">
      <c r="A67" s="176"/>
      <c r="B67" s="179"/>
      <c r="C67" s="13" t="s">
        <v>95</v>
      </c>
      <c r="D67" s="89">
        <f t="shared" si="5"/>
        <v>13149.13567</v>
      </c>
      <c r="E67" s="35">
        <f t="shared" si="5"/>
        <v>20000</v>
      </c>
      <c r="F67" s="35">
        <f t="shared" si="5"/>
        <v>0</v>
      </c>
      <c r="G67" s="35">
        <f t="shared" si="5"/>
        <v>0</v>
      </c>
      <c r="H67" s="35">
        <f t="shared" si="5"/>
        <v>0</v>
      </c>
    </row>
    <row r="68" spans="1:8" ht="31.5">
      <c r="A68" s="176"/>
      <c r="B68" s="179"/>
      <c r="C68" s="13" t="s">
        <v>96</v>
      </c>
      <c r="D68" s="89">
        <f>SUM(D75,D96,D117,D124,D131,D138,D145,D152,D159)</f>
        <v>6338.20633</v>
      </c>
      <c r="E68" s="35">
        <f t="shared" ref="E68:H71" si="6">SUM(E75,E96,E117,E124,E131,E138)</f>
        <v>6410</v>
      </c>
      <c r="F68" s="35">
        <f t="shared" si="6"/>
        <v>5310</v>
      </c>
      <c r="G68" s="35">
        <f t="shared" si="6"/>
        <v>310</v>
      </c>
      <c r="H68" s="35">
        <f t="shared" si="6"/>
        <v>310</v>
      </c>
    </row>
    <row r="69" spans="1:8" ht="47.25">
      <c r="A69" s="176"/>
      <c r="B69" s="179"/>
      <c r="C69" s="13" t="s">
        <v>97</v>
      </c>
      <c r="D69" s="89">
        <f>SUM(D76,D97,D118,D125,D132,D139)</f>
        <v>0</v>
      </c>
      <c r="E69" s="35">
        <f t="shared" si="6"/>
        <v>0</v>
      </c>
      <c r="F69" s="35">
        <f t="shared" si="6"/>
        <v>0</v>
      </c>
      <c r="G69" s="35">
        <f t="shared" si="6"/>
        <v>0</v>
      </c>
      <c r="H69" s="35">
        <f t="shared" si="6"/>
        <v>0</v>
      </c>
    </row>
    <row r="70" spans="1:8" ht="47.25">
      <c r="A70" s="176"/>
      <c r="B70" s="179"/>
      <c r="C70" s="13" t="s">
        <v>98</v>
      </c>
      <c r="D70" s="89">
        <f>SUM(D77,D98,D119,D126,D133,D140)</f>
        <v>0</v>
      </c>
      <c r="E70" s="35">
        <f t="shared" si="6"/>
        <v>0</v>
      </c>
      <c r="F70" s="35">
        <f t="shared" si="6"/>
        <v>0</v>
      </c>
      <c r="G70" s="35">
        <f t="shared" si="6"/>
        <v>0</v>
      </c>
      <c r="H70" s="35">
        <f t="shared" si="6"/>
        <v>0</v>
      </c>
    </row>
    <row r="71" spans="1:8" ht="34.5" customHeight="1">
      <c r="A71" s="176"/>
      <c r="B71" s="179"/>
      <c r="C71" s="13" t="s">
        <v>100</v>
      </c>
      <c r="D71" s="89">
        <f>SUM(D78,D99,D120,D127,D134,D141)</f>
        <v>0</v>
      </c>
      <c r="E71" s="35">
        <f t="shared" si="6"/>
        <v>0</v>
      </c>
      <c r="F71" s="35">
        <f t="shared" si="6"/>
        <v>0</v>
      </c>
      <c r="G71" s="35">
        <f t="shared" si="6"/>
        <v>0</v>
      </c>
      <c r="H71" s="35">
        <f t="shared" si="6"/>
        <v>0</v>
      </c>
    </row>
    <row r="72" spans="1:8" ht="15.75">
      <c r="A72" s="176">
        <v>10</v>
      </c>
      <c r="B72" s="179" t="s">
        <v>141</v>
      </c>
      <c r="C72" s="13" t="s">
        <v>93</v>
      </c>
      <c r="D72" s="89">
        <f>SUM(D73:D78)</f>
        <v>2347.1046000000001</v>
      </c>
      <c r="E72" s="35">
        <f>SUM(E73:E78)</f>
        <v>25000</v>
      </c>
      <c r="F72" s="96">
        <f>SUM(F73:F78)</f>
        <v>5000</v>
      </c>
      <c r="G72" s="35">
        <f>SUM(G73:G78)</f>
        <v>0</v>
      </c>
      <c r="H72" s="35">
        <f>SUM(H73:H78)</f>
        <v>0</v>
      </c>
    </row>
    <row r="73" spans="1:8" ht="63">
      <c r="A73" s="176"/>
      <c r="B73" s="179"/>
      <c r="C73" s="13" t="s">
        <v>94</v>
      </c>
      <c r="D73" s="88">
        <f t="shared" ref="D73:H74" si="7">SUM(D80,D87)</f>
        <v>0</v>
      </c>
      <c r="E73" s="88">
        <f t="shared" si="7"/>
        <v>0</v>
      </c>
      <c r="F73" s="88">
        <f t="shared" si="7"/>
        <v>0</v>
      </c>
      <c r="G73" s="88">
        <f t="shared" si="7"/>
        <v>0</v>
      </c>
      <c r="H73" s="88">
        <f t="shared" si="7"/>
        <v>0</v>
      </c>
    </row>
    <row r="74" spans="1:8" ht="63">
      <c r="A74" s="176"/>
      <c r="B74" s="179"/>
      <c r="C74" s="13" t="s">
        <v>95</v>
      </c>
      <c r="D74" s="88">
        <f t="shared" si="7"/>
        <v>0</v>
      </c>
      <c r="E74" s="88">
        <f t="shared" si="7"/>
        <v>20000</v>
      </c>
      <c r="F74" s="88">
        <f t="shared" si="7"/>
        <v>0</v>
      </c>
      <c r="G74" s="88">
        <f t="shared" si="7"/>
        <v>0</v>
      </c>
      <c r="H74" s="88">
        <f t="shared" si="7"/>
        <v>0</v>
      </c>
    </row>
    <row r="75" spans="1:8" ht="31.5">
      <c r="A75" s="176"/>
      <c r="B75" s="179"/>
      <c r="C75" s="13" t="s">
        <v>96</v>
      </c>
      <c r="D75" s="88">
        <f t="shared" ref="D75" si="8">SUM(D82,D89)</f>
        <v>2347.1046000000001</v>
      </c>
      <c r="E75" s="88">
        <f>SUM(E82,E89)</f>
        <v>5000</v>
      </c>
      <c r="F75" s="88">
        <f t="shared" ref="F75:H75" si="9">SUM(F82,F89)</f>
        <v>5000</v>
      </c>
      <c r="G75" s="88">
        <f t="shared" si="9"/>
        <v>0</v>
      </c>
      <c r="H75" s="88">
        <f t="shared" si="9"/>
        <v>0</v>
      </c>
    </row>
    <row r="76" spans="1:8" ht="47.25">
      <c r="A76" s="176"/>
      <c r="B76" s="179"/>
      <c r="C76" s="13" t="s">
        <v>97</v>
      </c>
      <c r="D76" s="88">
        <f t="shared" ref="D76" si="10">SUM(D83,D90)</f>
        <v>0</v>
      </c>
      <c r="E76" s="88">
        <f t="shared" ref="E76:H78" si="11">SUM(E83,E90)</f>
        <v>0</v>
      </c>
      <c r="F76" s="88">
        <f t="shared" si="11"/>
        <v>0</v>
      </c>
      <c r="G76" s="88">
        <f t="shared" si="11"/>
        <v>0</v>
      </c>
      <c r="H76" s="88">
        <f t="shared" si="11"/>
        <v>0</v>
      </c>
    </row>
    <row r="77" spans="1:8" ht="47.25">
      <c r="A77" s="176"/>
      <c r="B77" s="179"/>
      <c r="C77" s="13" t="s">
        <v>98</v>
      </c>
      <c r="D77" s="88">
        <f t="shared" ref="D77" si="12">SUM(D84,D91)</f>
        <v>0</v>
      </c>
      <c r="E77" s="88">
        <f t="shared" si="11"/>
        <v>0</v>
      </c>
      <c r="F77" s="88">
        <f t="shared" si="11"/>
        <v>0</v>
      </c>
      <c r="G77" s="88">
        <f t="shared" si="11"/>
        <v>0</v>
      </c>
      <c r="H77" s="88">
        <f t="shared" si="11"/>
        <v>0</v>
      </c>
    </row>
    <row r="78" spans="1:8" ht="31.5">
      <c r="A78" s="176"/>
      <c r="B78" s="179"/>
      <c r="C78" s="13" t="s">
        <v>100</v>
      </c>
      <c r="D78" s="88">
        <f t="shared" ref="D78" si="13">SUM(D85,D92)</f>
        <v>0</v>
      </c>
      <c r="E78" s="88">
        <f t="shared" si="11"/>
        <v>0</v>
      </c>
      <c r="F78" s="88">
        <f t="shared" si="11"/>
        <v>0</v>
      </c>
      <c r="G78" s="88">
        <f t="shared" si="11"/>
        <v>0</v>
      </c>
      <c r="H78" s="88">
        <f t="shared" si="11"/>
        <v>0</v>
      </c>
    </row>
    <row r="79" spans="1:8" s="91" customFormat="1" ht="15.75">
      <c r="A79" s="190">
        <v>11</v>
      </c>
      <c r="B79" s="183" t="s">
        <v>225</v>
      </c>
      <c r="C79" s="13" t="s">
        <v>93</v>
      </c>
      <c r="D79" s="94">
        <f>SUM(D80:D85)</f>
        <v>1716.9566</v>
      </c>
      <c r="E79" s="88">
        <f t="shared" ref="E79:H79" si="14">SUM(E80:E85)</f>
        <v>0</v>
      </c>
      <c r="F79" s="88">
        <f t="shared" si="14"/>
        <v>0</v>
      </c>
      <c r="G79" s="88">
        <f t="shared" si="14"/>
        <v>0</v>
      </c>
      <c r="H79" s="88">
        <f t="shared" si="14"/>
        <v>0</v>
      </c>
    </row>
    <row r="80" spans="1:8" s="91" customFormat="1" ht="63">
      <c r="A80" s="214"/>
      <c r="B80" s="216"/>
      <c r="C80" s="13" t="s">
        <v>94</v>
      </c>
      <c r="D80" s="94">
        <v>0</v>
      </c>
      <c r="E80" s="88">
        <v>0</v>
      </c>
      <c r="F80" s="88">
        <v>0</v>
      </c>
      <c r="G80" s="88">
        <v>0</v>
      </c>
      <c r="H80" s="88">
        <v>0</v>
      </c>
    </row>
    <row r="81" spans="1:8" s="91" customFormat="1" ht="63">
      <c r="A81" s="214"/>
      <c r="B81" s="216"/>
      <c r="C81" s="13" t="s">
        <v>95</v>
      </c>
      <c r="D81" s="94">
        <v>0</v>
      </c>
      <c r="E81" s="88">
        <v>0</v>
      </c>
      <c r="F81" s="88">
        <v>0</v>
      </c>
      <c r="G81" s="88">
        <v>0</v>
      </c>
      <c r="H81" s="88">
        <v>0</v>
      </c>
    </row>
    <row r="82" spans="1:8" s="91" customFormat="1" ht="31.5">
      <c r="A82" s="214"/>
      <c r="B82" s="216"/>
      <c r="C82" s="13" t="s">
        <v>96</v>
      </c>
      <c r="D82" s="94">
        <v>1716.9566</v>
      </c>
      <c r="E82" s="88">
        <v>0</v>
      </c>
      <c r="F82" s="88">
        <v>0</v>
      </c>
      <c r="G82" s="88">
        <v>0</v>
      </c>
      <c r="H82" s="88">
        <v>0</v>
      </c>
    </row>
    <row r="83" spans="1:8" s="91" customFormat="1" ht="47.25">
      <c r="A83" s="214"/>
      <c r="B83" s="216"/>
      <c r="C83" s="13" t="s">
        <v>97</v>
      </c>
      <c r="D83" s="94">
        <v>0</v>
      </c>
      <c r="E83" s="88">
        <v>0</v>
      </c>
      <c r="F83" s="88">
        <v>0</v>
      </c>
      <c r="G83" s="88">
        <v>0</v>
      </c>
      <c r="H83" s="88">
        <v>0</v>
      </c>
    </row>
    <row r="84" spans="1:8" s="91" customFormat="1" ht="47.25">
      <c r="A84" s="214"/>
      <c r="B84" s="216"/>
      <c r="C84" s="13" t="s">
        <v>98</v>
      </c>
      <c r="D84" s="94">
        <v>0</v>
      </c>
      <c r="E84" s="88">
        <v>0</v>
      </c>
      <c r="F84" s="88">
        <v>0</v>
      </c>
      <c r="G84" s="88">
        <v>0</v>
      </c>
      <c r="H84" s="88">
        <v>0</v>
      </c>
    </row>
    <row r="85" spans="1:8" s="91" customFormat="1" ht="31.5">
      <c r="A85" s="215"/>
      <c r="B85" s="217"/>
      <c r="C85" s="13" t="s">
        <v>100</v>
      </c>
      <c r="D85" s="94">
        <v>0</v>
      </c>
      <c r="E85" s="88">
        <v>0</v>
      </c>
      <c r="F85" s="88">
        <v>0</v>
      </c>
      <c r="G85" s="88">
        <v>0</v>
      </c>
      <c r="H85" s="88">
        <v>0</v>
      </c>
    </row>
    <row r="86" spans="1:8" s="91" customFormat="1" ht="15.75">
      <c r="A86" s="190">
        <v>12</v>
      </c>
      <c r="B86" s="183" t="s">
        <v>227</v>
      </c>
      <c r="C86" s="13" t="s">
        <v>93</v>
      </c>
      <c r="D86" s="94">
        <f>SUM(D87:D92)</f>
        <v>630.14800000000002</v>
      </c>
      <c r="E86" s="88">
        <f t="shared" ref="E86:H86" si="15">SUM(E87:E92)</f>
        <v>25000</v>
      </c>
      <c r="F86" s="88">
        <f t="shared" si="15"/>
        <v>5000</v>
      </c>
      <c r="G86" s="88">
        <f t="shared" si="15"/>
        <v>0</v>
      </c>
      <c r="H86" s="88">
        <f t="shared" si="15"/>
        <v>0</v>
      </c>
    </row>
    <row r="87" spans="1:8" s="91" customFormat="1" ht="63">
      <c r="A87" s="191"/>
      <c r="B87" s="218"/>
      <c r="C87" s="13" t="s">
        <v>94</v>
      </c>
      <c r="D87" s="94">
        <v>0</v>
      </c>
      <c r="E87" s="88">
        <v>0</v>
      </c>
      <c r="F87" s="88">
        <v>0</v>
      </c>
      <c r="G87" s="88">
        <v>0</v>
      </c>
      <c r="H87" s="88">
        <v>0</v>
      </c>
    </row>
    <row r="88" spans="1:8" s="91" customFormat="1" ht="63">
      <c r="A88" s="191"/>
      <c r="B88" s="218"/>
      <c r="C88" s="13" t="s">
        <v>95</v>
      </c>
      <c r="D88" s="94">
        <v>0</v>
      </c>
      <c r="E88" s="88">
        <v>20000</v>
      </c>
      <c r="F88" s="88">
        <v>0</v>
      </c>
      <c r="G88" s="88">
        <v>0</v>
      </c>
      <c r="H88" s="88">
        <v>0</v>
      </c>
    </row>
    <row r="89" spans="1:8" s="91" customFormat="1" ht="31.5">
      <c r="A89" s="191"/>
      <c r="B89" s="218"/>
      <c r="C89" s="13" t="s">
        <v>96</v>
      </c>
      <c r="D89" s="94">
        <v>630.14800000000002</v>
      </c>
      <c r="E89" s="88">
        <f>4588+412</f>
        <v>5000</v>
      </c>
      <c r="F89" s="88">
        <v>5000</v>
      </c>
      <c r="G89" s="88">
        <v>0</v>
      </c>
      <c r="H89" s="88">
        <v>0</v>
      </c>
    </row>
    <row r="90" spans="1:8" s="91" customFormat="1" ht="47.25">
      <c r="A90" s="191"/>
      <c r="B90" s="218"/>
      <c r="C90" s="13" t="s">
        <v>97</v>
      </c>
      <c r="D90" s="94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s="91" customFormat="1" ht="47.25">
      <c r="A91" s="191"/>
      <c r="B91" s="218"/>
      <c r="C91" s="13" t="s">
        <v>98</v>
      </c>
      <c r="D91" s="94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s="91" customFormat="1" ht="31.5">
      <c r="A92" s="192"/>
      <c r="B92" s="219"/>
      <c r="C92" s="13" t="s">
        <v>100</v>
      </c>
      <c r="D92" s="94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ht="15.75">
      <c r="A93" s="176">
        <v>13</v>
      </c>
      <c r="B93" s="179" t="s">
        <v>210</v>
      </c>
      <c r="C93" s="13" t="s">
        <v>93</v>
      </c>
      <c r="D93" s="89">
        <f>SUM(D94:D99)</f>
        <v>13149.13567</v>
      </c>
      <c r="E93" s="96">
        <f>SUM(E94:E99)</f>
        <v>1250</v>
      </c>
      <c r="F93" s="35">
        <f>SUM(F94:F99)</f>
        <v>0</v>
      </c>
      <c r="G93" s="35">
        <f>SUM(G94:G99)</f>
        <v>0</v>
      </c>
      <c r="H93" s="35">
        <f>SUM(H94:H99)</f>
        <v>0</v>
      </c>
    </row>
    <row r="94" spans="1:8" ht="63">
      <c r="A94" s="176"/>
      <c r="B94" s="179"/>
      <c r="C94" s="13" t="s">
        <v>94</v>
      </c>
      <c r="D94" s="88">
        <f t="shared" ref="D94" si="16">D101+D108</f>
        <v>0</v>
      </c>
      <c r="E94" s="88">
        <f t="shared" ref="E94:H94" si="17">E101+E108</f>
        <v>0</v>
      </c>
      <c r="F94" s="88">
        <f t="shared" si="17"/>
        <v>0</v>
      </c>
      <c r="G94" s="88">
        <f t="shared" si="17"/>
        <v>0</v>
      </c>
      <c r="H94" s="88">
        <f t="shared" si="17"/>
        <v>0</v>
      </c>
    </row>
    <row r="95" spans="1:8" ht="63">
      <c r="A95" s="176"/>
      <c r="B95" s="179"/>
      <c r="C95" s="13" t="s">
        <v>95</v>
      </c>
      <c r="D95" s="88">
        <f t="shared" ref="D95" si="18">D102+D109</f>
        <v>13149.13567</v>
      </c>
      <c r="E95" s="88">
        <f t="shared" ref="E95:H95" si="19">E102+E109</f>
        <v>0</v>
      </c>
      <c r="F95" s="88">
        <f t="shared" si="19"/>
        <v>0</v>
      </c>
      <c r="G95" s="88">
        <f t="shared" si="19"/>
        <v>0</v>
      </c>
      <c r="H95" s="88">
        <f t="shared" si="19"/>
        <v>0</v>
      </c>
    </row>
    <row r="96" spans="1:8" ht="31.5">
      <c r="A96" s="176"/>
      <c r="B96" s="179"/>
      <c r="C96" s="13" t="s">
        <v>96</v>
      </c>
      <c r="D96" s="88">
        <f t="shared" ref="D96" si="20">D103+D110</f>
        <v>0</v>
      </c>
      <c r="E96" s="88">
        <f>E103+E110</f>
        <v>1250</v>
      </c>
      <c r="F96" s="88">
        <f t="shared" ref="F96:H96" si="21">F103+F110</f>
        <v>0</v>
      </c>
      <c r="G96" s="88">
        <f t="shared" si="21"/>
        <v>0</v>
      </c>
      <c r="H96" s="88">
        <f t="shared" si="21"/>
        <v>0</v>
      </c>
    </row>
    <row r="97" spans="1:8" ht="47.25">
      <c r="A97" s="176"/>
      <c r="B97" s="179"/>
      <c r="C97" s="13" t="s">
        <v>97</v>
      </c>
      <c r="D97" s="88">
        <f t="shared" ref="D97" si="22">D104+D111</f>
        <v>0</v>
      </c>
      <c r="E97" s="88">
        <f t="shared" ref="E97:H99" si="23">E104+E111</f>
        <v>0</v>
      </c>
      <c r="F97" s="88">
        <f t="shared" si="23"/>
        <v>0</v>
      </c>
      <c r="G97" s="88">
        <f t="shared" si="23"/>
        <v>0</v>
      </c>
      <c r="H97" s="88">
        <f t="shared" si="23"/>
        <v>0</v>
      </c>
    </row>
    <row r="98" spans="1:8" ht="47.25">
      <c r="A98" s="176"/>
      <c r="B98" s="179"/>
      <c r="C98" s="13" t="s">
        <v>98</v>
      </c>
      <c r="D98" s="88">
        <f t="shared" ref="D98" si="24">D105+D112</f>
        <v>0</v>
      </c>
      <c r="E98" s="88">
        <f t="shared" si="23"/>
        <v>0</v>
      </c>
      <c r="F98" s="88">
        <f t="shared" si="23"/>
        <v>0</v>
      </c>
      <c r="G98" s="88">
        <f t="shared" si="23"/>
        <v>0</v>
      </c>
      <c r="H98" s="88">
        <f t="shared" si="23"/>
        <v>0</v>
      </c>
    </row>
    <row r="99" spans="1:8" ht="31.5">
      <c r="A99" s="176"/>
      <c r="B99" s="179"/>
      <c r="C99" s="13" t="s">
        <v>100</v>
      </c>
      <c r="D99" s="88">
        <f t="shared" ref="D99" si="25">D106+D113</f>
        <v>0</v>
      </c>
      <c r="E99" s="88">
        <f t="shared" si="23"/>
        <v>0</v>
      </c>
      <c r="F99" s="88">
        <f t="shared" si="23"/>
        <v>0</v>
      </c>
      <c r="G99" s="88">
        <f t="shared" si="23"/>
        <v>0</v>
      </c>
      <c r="H99" s="88">
        <f t="shared" si="23"/>
        <v>0</v>
      </c>
    </row>
    <row r="100" spans="1:8" s="91" customFormat="1" ht="15.75">
      <c r="A100" s="190">
        <v>14</v>
      </c>
      <c r="B100" s="183" t="s">
        <v>226</v>
      </c>
      <c r="C100" s="13" t="s">
        <v>93</v>
      </c>
      <c r="D100" s="94">
        <f>SUM(D101:D106)</f>
        <v>13149.13567</v>
      </c>
      <c r="E100" s="88">
        <f t="shared" ref="E100:H100" si="26">SUM(E101:E106)</f>
        <v>0</v>
      </c>
      <c r="F100" s="88">
        <f t="shared" si="26"/>
        <v>0</v>
      </c>
      <c r="G100" s="88">
        <f t="shared" si="26"/>
        <v>0</v>
      </c>
      <c r="H100" s="88">
        <f t="shared" si="26"/>
        <v>0</v>
      </c>
    </row>
    <row r="101" spans="1:8" s="91" customFormat="1" ht="63">
      <c r="A101" s="214"/>
      <c r="B101" s="216"/>
      <c r="C101" s="13" t="s">
        <v>94</v>
      </c>
      <c r="D101" s="94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s="91" customFormat="1" ht="63">
      <c r="A102" s="214"/>
      <c r="B102" s="216"/>
      <c r="C102" s="13" t="s">
        <v>95</v>
      </c>
      <c r="D102" s="94">
        <v>13149.13567</v>
      </c>
      <c r="E102" s="88">
        <v>0</v>
      </c>
      <c r="F102" s="88">
        <v>0</v>
      </c>
      <c r="G102" s="88">
        <v>0</v>
      </c>
      <c r="H102" s="88">
        <v>0</v>
      </c>
    </row>
    <row r="103" spans="1:8" s="91" customFormat="1" ht="31.5">
      <c r="A103" s="214"/>
      <c r="B103" s="216"/>
      <c r="C103" s="13" t="s">
        <v>96</v>
      </c>
      <c r="D103" s="94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s="91" customFormat="1" ht="47.25">
      <c r="A104" s="214"/>
      <c r="B104" s="216"/>
      <c r="C104" s="13" t="s">
        <v>97</v>
      </c>
      <c r="D104" s="94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s="91" customFormat="1" ht="47.25">
      <c r="A105" s="214"/>
      <c r="B105" s="216"/>
      <c r="C105" s="13" t="s">
        <v>98</v>
      </c>
      <c r="D105" s="94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s="91" customFormat="1" ht="31.5">
      <c r="A106" s="215"/>
      <c r="B106" s="217"/>
      <c r="C106" s="13" t="s">
        <v>100</v>
      </c>
      <c r="D106" s="94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s="97" customFormat="1" ht="15.75">
      <c r="A107" s="190">
        <v>15</v>
      </c>
      <c r="B107" s="183" t="s">
        <v>228</v>
      </c>
      <c r="C107" s="13" t="s">
        <v>93</v>
      </c>
      <c r="D107" s="94">
        <f>SUM(D108:D113)</f>
        <v>0</v>
      </c>
      <c r="E107" s="88">
        <f t="shared" ref="E107:H107" si="27">SUM(E108:E113)</f>
        <v>1250</v>
      </c>
      <c r="F107" s="88">
        <f t="shared" si="27"/>
        <v>0</v>
      </c>
      <c r="G107" s="88">
        <f t="shared" si="27"/>
        <v>0</v>
      </c>
      <c r="H107" s="88">
        <f t="shared" si="27"/>
        <v>0</v>
      </c>
    </row>
    <row r="108" spans="1:8" s="97" customFormat="1" ht="63">
      <c r="A108" s="191"/>
      <c r="B108" s="218"/>
      <c r="C108" s="13" t="s">
        <v>94</v>
      </c>
      <c r="D108" s="94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s="97" customFormat="1" ht="63">
      <c r="A109" s="191"/>
      <c r="B109" s="218"/>
      <c r="C109" s="13" t="s">
        <v>95</v>
      </c>
      <c r="D109" s="94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s="97" customFormat="1" ht="31.5">
      <c r="A110" s="191"/>
      <c r="B110" s="218"/>
      <c r="C110" s="13" t="s">
        <v>96</v>
      </c>
      <c r="D110" s="94">
        <v>0</v>
      </c>
      <c r="E110" s="88">
        <f>7000-5750</f>
        <v>1250</v>
      </c>
      <c r="F110" s="88">
        <v>0</v>
      </c>
      <c r="G110" s="88">
        <v>0</v>
      </c>
      <c r="H110" s="88">
        <v>0</v>
      </c>
    </row>
    <row r="111" spans="1:8" s="97" customFormat="1" ht="47.25">
      <c r="A111" s="191"/>
      <c r="B111" s="218"/>
      <c r="C111" s="13" t="s">
        <v>97</v>
      </c>
      <c r="D111" s="94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s="97" customFormat="1" ht="47.25">
      <c r="A112" s="191"/>
      <c r="B112" s="218"/>
      <c r="C112" s="13" t="s">
        <v>98</v>
      </c>
      <c r="D112" s="94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s="97" customFormat="1" ht="31.5">
      <c r="A113" s="192"/>
      <c r="B113" s="219"/>
      <c r="C113" s="13" t="s">
        <v>100</v>
      </c>
      <c r="D113" s="94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ht="15.75">
      <c r="A114" s="176">
        <v>16</v>
      </c>
      <c r="B114" s="179" t="s">
        <v>209</v>
      </c>
      <c r="C114" s="13" t="s">
        <v>93</v>
      </c>
      <c r="D114" s="89">
        <f>SUM(D115:D120)</f>
        <v>0</v>
      </c>
      <c r="E114" s="35">
        <f>SUM(E115:E120)</f>
        <v>0</v>
      </c>
      <c r="F114" s="35">
        <f>SUM(F115:F120)</f>
        <v>0</v>
      </c>
      <c r="G114" s="35">
        <f>SUM(G115:G120)</f>
        <v>0</v>
      </c>
      <c r="H114" s="35">
        <f>SUM(H115:H120)</f>
        <v>0</v>
      </c>
    </row>
    <row r="115" spans="1:8" ht="63">
      <c r="A115" s="176"/>
      <c r="B115" s="179"/>
      <c r="C115" s="13" t="s">
        <v>94</v>
      </c>
      <c r="D115" s="89">
        <v>0</v>
      </c>
      <c r="E115" s="35">
        <v>0</v>
      </c>
      <c r="F115" s="35">
        <v>0</v>
      </c>
      <c r="G115" s="35">
        <v>0</v>
      </c>
      <c r="H115" s="35">
        <v>0</v>
      </c>
    </row>
    <row r="116" spans="1:8" ht="63">
      <c r="A116" s="176"/>
      <c r="B116" s="179"/>
      <c r="C116" s="13" t="s">
        <v>95</v>
      </c>
      <c r="D116" s="89">
        <v>0</v>
      </c>
      <c r="E116" s="35">
        <v>0</v>
      </c>
      <c r="F116" s="35">
        <v>0</v>
      </c>
      <c r="G116" s="35">
        <v>0</v>
      </c>
      <c r="H116" s="35">
        <v>0</v>
      </c>
    </row>
    <row r="117" spans="1:8" ht="37.5" customHeight="1">
      <c r="A117" s="176"/>
      <c r="B117" s="179"/>
      <c r="C117" s="13" t="s">
        <v>96</v>
      </c>
      <c r="D117" s="89">
        <v>0</v>
      </c>
      <c r="E117" s="35">
        <v>0</v>
      </c>
      <c r="F117" s="35">
        <v>0</v>
      </c>
      <c r="G117" s="35">
        <v>0</v>
      </c>
      <c r="H117" s="35">
        <v>0</v>
      </c>
    </row>
    <row r="118" spans="1:8" ht="57" customHeight="1">
      <c r="A118" s="176"/>
      <c r="B118" s="179"/>
      <c r="C118" s="13" t="s">
        <v>97</v>
      </c>
      <c r="D118" s="89">
        <v>0</v>
      </c>
      <c r="E118" s="35">
        <v>0</v>
      </c>
      <c r="F118" s="35">
        <v>0</v>
      </c>
      <c r="G118" s="35">
        <v>0</v>
      </c>
      <c r="H118" s="35">
        <v>0</v>
      </c>
    </row>
    <row r="119" spans="1:8" ht="47.25">
      <c r="A119" s="176"/>
      <c r="B119" s="179"/>
      <c r="C119" s="13" t="s">
        <v>98</v>
      </c>
      <c r="D119" s="89">
        <v>0</v>
      </c>
      <c r="E119" s="35">
        <v>0</v>
      </c>
      <c r="F119" s="35">
        <v>0</v>
      </c>
      <c r="G119" s="35">
        <v>0</v>
      </c>
      <c r="H119" s="35">
        <v>0</v>
      </c>
    </row>
    <row r="120" spans="1:8" ht="31.5">
      <c r="A120" s="176"/>
      <c r="B120" s="179"/>
      <c r="C120" s="13" t="s">
        <v>100</v>
      </c>
      <c r="D120" s="89">
        <v>0</v>
      </c>
      <c r="E120" s="35">
        <v>0</v>
      </c>
      <c r="F120" s="35">
        <v>0</v>
      </c>
      <c r="G120" s="35">
        <v>0</v>
      </c>
      <c r="H120" s="35">
        <v>0</v>
      </c>
    </row>
    <row r="121" spans="1:8" ht="15.75">
      <c r="A121" s="176">
        <v>17</v>
      </c>
      <c r="B121" s="179" t="s">
        <v>196</v>
      </c>
      <c r="C121" s="13" t="s">
        <v>93</v>
      </c>
      <c r="D121" s="89">
        <f>SUM(D122:D127)</f>
        <v>130.05000000000001</v>
      </c>
      <c r="E121" s="35">
        <f>SUM(E122:E127)</f>
        <v>160</v>
      </c>
      <c r="F121" s="35">
        <f>SUM(F122:F127)</f>
        <v>310</v>
      </c>
      <c r="G121" s="35">
        <f>SUM(G122:G127)</f>
        <v>310</v>
      </c>
      <c r="H121" s="35">
        <f>SUM(H122:H127)</f>
        <v>310</v>
      </c>
    </row>
    <row r="122" spans="1:8" ht="63">
      <c r="A122" s="176"/>
      <c r="B122" s="179"/>
      <c r="C122" s="13" t="s">
        <v>94</v>
      </c>
      <c r="D122" s="94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ht="63">
      <c r="A123" s="176"/>
      <c r="B123" s="179"/>
      <c r="C123" s="13" t="s">
        <v>95</v>
      </c>
      <c r="D123" s="94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ht="31.5">
      <c r="A124" s="176"/>
      <c r="B124" s="179"/>
      <c r="C124" s="13" t="s">
        <v>96</v>
      </c>
      <c r="D124" s="94">
        <v>130.05000000000001</v>
      </c>
      <c r="E124" s="88">
        <f>310-40-55-55</f>
        <v>160</v>
      </c>
      <c r="F124" s="88">
        <v>310</v>
      </c>
      <c r="G124" s="88">
        <v>310</v>
      </c>
      <c r="H124" s="88">
        <v>310</v>
      </c>
    </row>
    <row r="125" spans="1:8" ht="47.25">
      <c r="A125" s="176"/>
      <c r="B125" s="179"/>
      <c r="C125" s="13" t="s">
        <v>97</v>
      </c>
      <c r="D125" s="94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ht="47.25">
      <c r="A126" s="176"/>
      <c r="B126" s="179"/>
      <c r="C126" s="13" t="s">
        <v>98</v>
      </c>
      <c r="D126" s="94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ht="31.5">
      <c r="A127" s="176"/>
      <c r="B127" s="179"/>
      <c r="C127" s="13" t="s">
        <v>100</v>
      </c>
      <c r="D127" s="94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ht="15.75">
      <c r="A128" s="176">
        <v>18</v>
      </c>
      <c r="B128" s="179" t="s">
        <v>195</v>
      </c>
      <c r="C128" s="13" t="s">
        <v>93</v>
      </c>
      <c r="D128" s="89">
        <f>SUM(D129:D134)</f>
        <v>0</v>
      </c>
      <c r="E128" s="35">
        <f>SUM(E129:E134)</f>
        <v>0</v>
      </c>
      <c r="F128" s="35">
        <f>SUM(F129:F134)</f>
        <v>0</v>
      </c>
      <c r="G128" s="35">
        <f>SUM(G129:G134)</f>
        <v>0</v>
      </c>
      <c r="H128" s="35">
        <f>SUM(H129:H134)</f>
        <v>0</v>
      </c>
    </row>
    <row r="129" spans="1:8" ht="63">
      <c r="A129" s="176"/>
      <c r="B129" s="179"/>
      <c r="C129" s="13" t="s">
        <v>94</v>
      </c>
      <c r="D129" s="89">
        <v>0</v>
      </c>
      <c r="E129" s="35">
        <v>0</v>
      </c>
      <c r="F129" s="35">
        <v>0</v>
      </c>
      <c r="G129" s="35">
        <v>0</v>
      </c>
      <c r="H129" s="35">
        <v>0</v>
      </c>
    </row>
    <row r="130" spans="1:8" ht="63">
      <c r="A130" s="176"/>
      <c r="B130" s="179"/>
      <c r="C130" s="13" t="s">
        <v>95</v>
      </c>
      <c r="D130" s="89">
        <v>0</v>
      </c>
      <c r="E130" s="35">
        <v>0</v>
      </c>
      <c r="F130" s="35">
        <v>0</v>
      </c>
      <c r="G130" s="35">
        <v>0</v>
      </c>
      <c r="H130" s="35">
        <v>0</v>
      </c>
    </row>
    <row r="131" spans="1:8" ht="31.5">
      <c r="A131" s="176"/>
      <c r="B131" s="179"/>
      <c r="C131" s="13" t="s">
        <v>96</v>
      </c>
      <c r="D131" s="89">
        <v>0</v>
      </c>
      <c r="E131" s="35">
        <v>0</v>
      </c>
      <c r="F131" s="35">
        <v>0</v>
      </c>
      <c r="G131" s="35">
        <v>0</v>
      </c>
      <c r="H131" s="35">
        <v>0</v>
      </c>
    </row>
    <row r="132" spans="1:8" ht="47.25">
      <c r="A132" s="176"/>
      <c r="B132" s="179"/>
      <c r="C132" s="13" t="s">
        <v>97</v>
      </c>
      <c r="D132" s="89">
        <v>0</v>
      </c>
      <c r="E132" s="35">
        <v>0</v>
      </c>
      <c r="F132" s="35">
        <v>0</v>
      </c>
      <c r="G132" s="35">
        <v>0</v>
      </c>
      <c r="H132" s="35">
        <v>0</v>
      </c>
    </row>
    <row r="133" spans="1:8" ht="47.25">
      <c r="A133" s="176"/>
      <c r="B133" s="179"/>
      <c r="C133" s="13" t="s">
        <v>98</v>
      </c>
      <c r="D133" s="89">
        <v>0</v>
      </c>
      <c r="E133" s="35">
        <v>0</v>
      </c>
      <c r="F133" s="35">
        <v>0</v>
      </c>
      <c r="G133" s="35">
        <v>0</v>
      </c>
      <c r="H133" s="35">
        <v>0</v>
      </c>
    </row>
    <row r="134" spans="1:8" ht="31.5">
      <c r="A134" s="176"/>
      <c r="B134" s="179"/>
      <c r="C134" s="13" t="s">
        <v>100</v>
      </c>
      <c r="D134" s="89">
        <v>0</v>
      </c>
      <c r="E134" s="35">
        <v>0</v>
      </c>
      <c r="F134" s="35">
        <v>0</v>
      </c>
      <c r="G134" s="35">
        <v>0</v>
      </c>
      <c r="H134" s="35">
        <v>0</v>
      </c>
    </row>
    <row r="135" spans="1:8" s="36" customFormat="1" ht="15.75">
      <c r="A135" s="176">
        <v>19</v>
      </c>
      <c r="B135" s="179" t="s">
        <v>194</v>
      </c>
      <c r="C135" s="13" t="s">
        <v>93</v>
      </c>
      <c r="D135" s="89">
        <f>SUM(D136:D141)</f>
        <v>1712</v>
      </c>
      <c r="E135" s="35">
        <f>SUM(E136:E141)</f>
        <v>0</v>
      </c>
      <c r="F135" s="35">
        <f>SUM(F136:F141)</f>
        <v>0</v>
      </c>
      <c r="G135" s="35">
        <f>SUM(G136:G141)</f>
        <v>0</v>
      </c>
      <c r="H135" s="35">
        <f>SUM(H136:H141)</f>
        <v>0</v>
      </c>
    </row>
    <row r="136" spans="1:8" s="36" customFormat="1" ht="63">
      <c r="A136" s="176"/>
      <c r="B136" s="179"/>
      <c r="C136" s="13" t="s">
        <v>94</v>
      </c>
      <c r="D136" s="89">
        <v>0</v>
      </c>
      <c r="E136" s="35">
        <v>0</v>
      </c>
      <c r="F136" s="35">
        <v>0</v>
      </c>
      <c r="G136" s="35">
        <v>0</v>
      </c>
      <c r="H136" s="35">
        <v>0</v>
      </c>
    </row>
    <row r="137" spans="1:8" s="36" customFormat="1" ht="63">
      <c r="A137" s="176"/>
      <c r="B137" s="179"/>
      <c r="C137" s="13" t="s">
        <v>95</v>
      </c>
      <c r="D137" s="89">
        <v>0</v>
      </c>
      <c r="E137" s="35">
        <v>0</v>
      </c>
      <c r="F137" s="35">
        <v>0</v>
      </c>
      <c r="G137" s="35">
        <v>0</v>
      </c>
      <c r="H137" s="35">
        <v>0</v>
      </c>
    </row>
    <row r="138" spans="1:8" s="36" customFormat="1" ht="31.5">
      <c r="A138" s="176"/>
      <c r="B138" s="179"/>
      <c r="C138" s="13" t="s">
        <v>96</v>
      </c>
      <c r="D138" s="89">
        <v>1712</v>
      </c>
      <c r="E138" s="35">
        <v>0</v>
      </c>
      <c r="F138" s="35">
        <v>0</v>
      </c>
      <c r="G138" s="35">
        <v>0</v>
      </c>
      <c r="H138" s="35">
        <v>0</v>
      </c>
    </row>
    <row r="139" spans="1:8" s="36" customFormat="1" ht="47.25">
      <c r="A139" s="176"/>
      <c r="B139" s="179"/>
      <c r="C139" s="13" t="s">
        <v>97</v>
      </c>
      <c r="D139" s="89">
        <v>0</v>
      </c>
      <c r="E139" s="35">
        <v>0</v>
      </c>
      <c r="F139" s="35">
        <v>0</v>
      </c>
      <c r="G139" s="35">
        <v>0</v>
      </c>
      <c r="H139" s="35">
        <v>0</v>
      </c>
    </row>
    <row r="140" spans="1:8" s="36" customFormat="1" ht="47.25">
      <c r="A140" s="176"/>
      <c r="B140" s="179"/>
      <c r="C140" s="13" t="s">
        <v>98</v>
      </c>
      <c r="D140" s="89">
        <v>0</v>
      </c>
      <c r="E140" s="35">
        <v>0</v>
      </c>
      <c r="F140" s="35">
        <v>0</v>
      </c>
      <c r="G140" s="35">
        <v>0</v>
      </c>
      <c r="H140" s="35">
        <v>0</v>
      </c>
    </row>
    <row r="141" spans="1:8" s="36" customFormat="1" ht="31.5">
      <c r="A141" s="176"/>
      <c r="B141" s="179"/>
      <c r="C141" s="13" t="s">
        <v>100</v>
      </c>
      <c r="D141" s="89">
        <v>0</v>
      </c>
      <c r="E141" s="35">
        <v>0</v>
      </c>
      <c r="F141" s="35">
        <v>0</v>
      </c>
      <c r="G141" s="35">
        <v>0</v>
      </c>
      <c r="H141" s="35">
        <v>0</v>
      </c>
    </row>
    <row r="142" spans="1:8" s="91" customFormat="1" ht="15.75">
      <c r="A142" s="190">
        <v>20</v>
      </c>
      <c r="B142" s="183" t="s">
        <v>218</v>
      </c>
      <c r="C142" s="13" t="s">
        <v>93</v>
      </c>
      <c r="D142" s="94">
        <f>SUM(D143:D148)</f>
        <v>846.23699999999997</v>
      </c>
      <c r="E142" s="88">
        <f>SUM(E143:E148)</f>
        <v>0</v>
      </c>
      <c r="F142" s="88">
        <f>SUM(F143:F148)</f>
        <v>0</v>
      </c>
      <c r="G142" s="88">
        <f>SUM(G143:G148)</f>
        <v>0</v>
      </c>
      <c r="H142" s="88">
        <f>SUM(H143:H148)</f>
        <v>0</v>
      </c>
    </row>
    <row r="143" spans="1:8" s="91" customFormat="1" ht="63">
      <c r="A143" s="214"/>
      <c r="B143" s="216"/>
      <c r="C143" s="13" t="s">
        <v>94</v>
      </c>
      <c r="D143" s="94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s="91" customFormat="1" ht="63">
      <c r="A144" s="214"/>
      <c r="B144" s="216"/>
      <c r="C144" s="13" t="s">
        <v>95</v>
      </c>
      <c r="D144" s="94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s="91" customFormat="1" ht="31.5">
      <c r="A145" s="214"/>
      <c r="B145" s="216"/>
      <c r="C145" s="13" t="s">
        <v>96</v>
      </c>
      <c r="D145" s="94">
        <v>846.23699999999997</v>
      </c>
      <c r="E145" s="88">
        <v>0</v>
      </c>
      <c r="F145" s="88">
        <v>0</v>
      </c>
      <c r="G145" s="88">
        <v>0</v>
      </c>
      <c r="H145" s="88">
        <v>0</v>
      </c>
    </row>
    <row r="146" spans="1:8" s="91" customFormat="1" ht="47.25">
      <c r="A146" s="214"/>
      <c r="B146" s="216"/>
      <c r="C146" s="13" t="s">
        <v>97</v>
      </c>
      <c r="D146" s="94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s="91" customFormat="1" ht="47.25">
      <c r="A147" s="214"/>
      <c r="B147" s="216"/>
      <c r="C147" s="13" t="s">
        <v>98</v>
      </c>
      <c r="D147" s="94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s="91" customFormat="1" ht="31.5">
      <c r="A148" s="215"/>
      <c r="B148" s="217"/>
      <c r="C148" s="13" t="s">
        <v>100</v>
      </c>
      <c r="D148" s="94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s="91" customFormat="1" ht="15.75">
      <c r="A149" s="190">
        <v>21</v>
      </c>
      <c r="B149" s="183" t="s">
        <v>184</v>
      </c>
      <c r="C149" s="13" t="s">
        <v>93</v>
      </c>
      <c r="D149" s="94">
        <f>SUM(D150:D155)</f>
        <v>110.4464</v>
      </c>
      <c r="E149" s="88">
        <f t="shared" ref="E149:H149" si="28">SUM(E150:E155)</f>
        <v>0</v>
      </c>
      <c r="F149" s="88">
        <f t="shared" si="28"/>
        <v>0</v>
      </c>
      <c r="G149" s="88">
        <f t="shared" si="28"/>
        <v>0</v>
      </c>
      <c r="H149" s="88">
        <f t="shared" si="28"/>
        <v>0</v>
      </c>
    </row>
    <row r="150" spans="1:8" s="91" customFormat="1" ht="63">
      <c r="A150" s="191"/>
      <c r="B150" s="218"/>
      <c r="C150" s="13" t="s">
        <v>94</v>
      </c>
      <c r="D150" s="94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s="91" customFormat="1" ht="63">
      <c r="A151" s="191"/>
      <c r="B151" s="218"/>
      <c r="C151" s="13" t="s">
        <v>95</v>
      </c>
      <c r="D151" s="94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s="91" customFormat="1" ht="31.5">
      <c r="A152" s="191"/>
      <c r="B152" s="218"/>
      <c r="C152" s="13" t="s">
        <v>96</v>
      </c>
      <c r="D152" s="94">
        <v>110.4464</v>
      </c>
      <c r="E152" s="88">
        <v>0</v>
      </c>
      <c r="F152" s="88">
        <v>0</v>
      </c>
      <c r="G152" s="88">
        <v>0</v>
      </c>
      <c r="H152" s="88">
        <v>0</v>
      </c>
    </row>
    <row r="153" spans="1:8" s="91" customFormat="1" ht="47.25">
      <c r="A153" s="191"/>
      <c r="B153" s="218"/>
      <c r="C153" s="13" t="s">
        <v>97</v>
      </c>
      <c r="D153" s="94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s="91" customFormat="1" ht="47.25">
      <c r="A154" s="191"/>
      <c r="B154" s="218"/>
      <c r="C154" s="13" t="s">
        <v>98</v>
      </c>
      <c r="D154" s="94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s="91" customFormat="1" ht="31.5">
      <c r="A155" s="191"/>
      <c r="B155" s="218"/>
      <c r="C155" s="13" t="s">
        <v>100</v>
      </c>
      <c r="D155" s="94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s="91" customFormat="1" ht="15.75">
      <c r="A156" s="190">
        <v>22</v>
      </c>
      <c r="B156" s="179" t="s">
        <v>208</v>
      </c>
      <c r="C156" s="13" t="s">
        <v>93</v>
      </c>
      <c r="D156" s="94">
        <f>SUM(D157:D162)</f>
        <v>1192.36833</v>
      </c>
      <c r="E156" s="88">
        <f t="shared" ref="E156:H156" si="29">SUM(E157:E162)</f>
        <v>0</v>
      </c>
      <c r="F156" s="88">
        <f t="shared" si="29"/>
        <v>0</v>
      </c>
      <c r="G156" s="88">
        <f t="shared" si="29"/>
        <v>0</v>
      </c>
      <c r="H156" s="88">
        <f t="shared" si="29"/>
        <v>0</v>
      </c>
    </row>
    <row r="157" spans="1:8" s="91" customFormat="1" ht="63">
      <c r="A157" s="191"/>
      <c r="B157" s="225"/>
      <c r="C157" s="13" t="s">
        <v>94</v>
      </c>
      <c r="D157" s="94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s="91" customFormat="1" ht="63">
      <c r="A158" s="191"/>
      <c r="B158" s="225"/>
      <c r="C158" s="13" t="s">
        <v>95</v>
      </c>
      <c r="D158" s="94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s="91" customFormat="1" ht="31.5">
      <c r="A159" s="191"/>
      <c r="B159" s="225"/>
      <c r="C159" s="13" t="s">
        <v>96</v>
      </c>
      <c r="D159" s="94">
        <v>1192.36833</v>
      </c>
      <c r="E159" s="88">
        <v>0</v>
      </c>
      <c r="F159" s="88">
        <v>0</v>
      </c>
      <c r="G159" s="88">
        <v>0</v>
      </c>
      <c r="H159" s="88">
        <v>0</v>
      </c>
    </row>
    <row r="160" spans="1:8" s="91" customFormat="1" ht="47.25">
      <c r="A160" s="191"/>
      <c r="B160" s="225"/>
      <c r="C160" s="13" t="s">
        <v>97</v>
      </c>
      <c r="D160" s="94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s="91" customFormat="1" ht="47.25">
      <c r="A161" s="191"/>
      <c r="B161" s="225"/>
      <c r="C161" s="13" t="s">
        <v>98</v>
      </c>
      <c r="D161" s="94">
        <v>0</v>
      </c>
      <c r="E161" s="88">
        <v>0</v>
      </c>
      <c r="F161" s="88">
        <v>0</v>
      </c>
      <c r="G161" s="88">
        <v>0</v>
      </c>
      <c r="H161" s="88">
        <v>0</v>
      </c>
    </row>
    <row r="162" spans="1:8" s="91" customFormat="1" ht="31.5">
      <c r="A162" s="191"/>
      <c r="B162" s="225"/>
      <c r="C162" s="13" t="s">
        <v>100</v>
      </c>
      <c r="D162" s="94">
        <v>0</v>
      </c>
      <c r="E162" s="88">
        <v>0</v>
      </c>
      <c r="F162" s="88">
        <v>0</v>
      </c>
      <c r="G162" s="88">
        <v>0</v>
      </c>
      <c r="H162" s="88">
        <v>0</v>
      </c>
    </row>
    <row r="163" spans="1:8" s="47" customFormat="1" ht="15.75">
      <c r="A163" s="190">
        <v>23</v>
      </c>
      <c r="B163" s="183" t="s">
        <v>114</v>
      </c>
      <c r="C163" s="13" t="s">
        <v>93</v>
      </c>
      <c r="D163" s="89">
        <f>SUM(D164:D169)</f>
        <v>869.95</v>
      </c>
      <c r="E163" s="35">
        <f>SUM(E164:E169)</f>
        <v>740</v>
      </c>
      <c r="F163" s="35">
        <f>SUM(F164:F169)</f>
        <v>590</v>
      </c>
      <c r="G163" s="35">
        <f>SUM(G164:G169)</f>
        <v>590</v>
      </c>
      <c r="H163" s="35">
        <f>SUM(H164:H169)</f>
        <v>590</v>
      </c>
    </row>
    <row r="164" spans="1:8" s="47" customFormat="1" ht="63">
      <c r="A164" s="214"/>
      <c r="B164" s="216"/>
      <c r="C164" s="13" t="s">
        <v>94</v>
      </c>
      <c r="D164" s="89">
        <f t="shared" ref="D164:H165" si="30">SUM(D171,D178,D185)</f>
        <v>0</v>
      </c>
      <c r="E164" s="35">
        <f t="shared" si="30"/>
        <v>0</v>
      </c>
      <c r="F164" s="35">
        <f t="shared" si="30"/>
        <v>0</v>
      </c>
      <c r="G164" s="35">
        <f t="shared" si="30"/>
        <v>0</v>
      </c>
      <c r="H164" s="35">
        <f t="shared" si="30"/>
        <v>0</v>
      </c>
    </row>
    <row r="165" spans="1:8" s="47" customFormat="1" ht="63">
      <c r="A165" s="214"/>
      <c r="B165" s="216"/>
      <c r="C165" s="13" t="s">
        <v>95</v>
      </c>
      <c r="D165" s="89">
        <f t="shared" si="30"/>
        <v>0</v>
      </c>
      <c r="E165" s="35">
        <f t="shared" si="30"/>
        <v>0</v>
      </c>
      <c r="F165" s="35">
        <f t="shared" si="30"/>
        <v>0</v>
      </c>
      <c r="G165" s="35">
        <f t="shared" si="30"/>
        <v>0</v>
      </c>
      <c r="H165" s="35">
        <f t="shared" si="30"/>
        <v>0</v>
      </c>
    </row>
    <row r="166" spans="1:8" s="47" customFormat="1" ht="31.5">
      <c r="A166" s="214"/>
      <c r="B166" s="216"/>
      <c r="C166" s="13" t="s">
        <v>96</v>
      </c>
      <c r="D166" s="89">
        <f>SUM(D173,D180,D187)</f>
        <v>869.95</v>
      </c>
      <c r="E166" s="35">
        <f>SUM(E173,E180,E187)</f>
        <v>740</v>
      </c>
      <c r="F166" s="35">
        <f>SUM(F173,F180,F187)</f>
        <v>590</v>
      </c>
      <c r="G166" s="49">
        <f>SUM(G173,G180,G187)</f>
        <v>590</v>
      </c>
      <c r="H166" s="49">
        <f>SUM(H173,H180,H187)</f>
        <v>590</v>
      </c>
    </row>
    <row r="167" spans="1:8" s="47" customFormat="1" ht="47.25">
      <c r="A167" s="214"/>
      <c r="B167" s="216"/>
      <c r="C167" s="13" t="s">
        <v>97</v>
      </c>
      <c r="D167" s="89">
        <f t="shared" ref="D167:H169" si="31">SUM(D174,D181,D188)</f>
        <v>0</v>
      </c>
      <c r="E167" s="35">
        <f t="shared" si="31"/>
        <v>0</v>
      </c>
      <c r="F167" s="35">
        <f t="shared" si="31"/>
        <v>0</v>
      </c>
      <c r="G167" s="35">
        <f t="shared" si="31"/>
        <v>0</v>
      </c>
      <c r="H167" s="35">
        <f t="shared" si="31"/>
        <v>0</v>
      </c>
    </row>
    <row r="168" spans="1:8" s="47" customFormat="1" ht="47.25">
      <c r="A168" s="214"/>
      <c r="B168" s="216"/>
      <c r="C168" s="13" t="s">
        <v>98</v>
      </c>
      <c r="D168" s="89">
        <f t="shared" si="31"/>
        <v>0</v>
      </c>
      <c r="E168" s="35">
        <f t="shared" si="31"/>
        <v>0</v>
      </c>
      <c r="F168" s="35">
        <f t="shared" si="31"/>
        <v>0</v>
      </c>
      <c r="G168" s="35">
        <f t="shared" si="31"/>
        <v>0</v>
      </c>
      <c r="H168" s="35">
        <f t="shared" si="31"/>
        <v>0</v>
      </c>
    </row>
    <row r="169" spans="1:8" s="47" customFormat="1" ht="31.5">
      <c r="A169" s="215"/>
      <c r="B169" s="217"/>
      <c r="C169" s="13" t="s">
        <v>100</v>
      </c>
      <c r="D169" s="89">
        <f t="shared" si="31"/>
        <v>0</v>
      </c>
      <c r="E169" s="35">
        <f t="shared" si="31"/>
        <v>0</v>
      </c>
      <c r="F169" s="35">
        <f t="shared" si="31"/>
        <v>0</v>
      </c>
      <c r="G169" s="35">
        <f t="shared" si="31"/>
        <v>0</v>
      </c>
      <c r="H169" s="35">
        <f t="shared" si="31"/>
        <v>0</v>
      </c>
    </row>
    <row r="170" spans="1:8" ht="15.75">
      <c r="A170" s="190">
        <v>24</v>
      </c>
      <c r="B170" s="179" t="s">
        <v>193</v>
      </c>
      <c r="C170" s="13" t="s">
        <v>93</v>
      </c>
      <c r="D170" s="89">
        <f>SUM(D171:D176)</f>
        <v>528.40250000000003</v>
      </c>
      <c r="E170" s="35">
        <f>SUM(E171:E176)</f>
        <v>245</v>
      </c>
      <c r="F170" s="35">
        <f>SUM(F171:F176)</f>
        <v>95</v>
      </c>
      <c r="G170" s="35">
        <f>SUM(G171:G176)</f>
        <v>95</v>
      </c>
      <c r="H170" s="35">
        <f>SUM(H171:H176)</f>
        <v>95</v>
      </c>
    </row>
    <row r="171" spans="1:8" ht="63">
      <c r="A171" s="191"/>
      <c r="B171" s="179"/>
      <c r="C171" s="13" t="s">
        <v>94</v>
      </c>
      <c r="D171" s="90">
        <v>0</v>
      </c>
      <c r="E171" s="35">
        <v>0</v>
      </c>
      <c r="F171" s="35">
        <v>0</v>
      </c>
      <c r="G171" s="35">
        <v>0</v>
      </c>
      <c r="H171" s="35">
        <v>0</v>
      </c>
    </row>
    <row r="172" spans="1:8" ht="63">
      <c r="A172" s="191"/>
      <c r="B172" s="179"/>
      <c r="C172" s="13" t="s">
        <v>95</v>
      </c>
      <c r="D172" s="90">
        <v>0</v>
      </c>
      <c r="E172" s="35">
        <v>0</v>
      </c>
      <c r="F172" s="35">
        <v>0</v>
      </c>
      <c r="G172" s="35">
        <v>0</v>
      </c>
      <c r="H172" s="35">
        <v>0</v>
      </c>
    </row>
    <row r="173" spans="1:8" ht="31.5">
      <c r="A173" s="191"/>
      <c r="B173" s="179"/>
      <c r="C173" s="13" t="s">
        <v>96</v>
      </c>
      <c r="D173" s="95">
        <v>528.40250000000003</v>
      </c>
      <c r="E173" s="88">
        <f>95+40+55+55</f>
        <v>245</v>
      </c>
      <c r="F173" s="88">
        <v>95</v>
      </c>
      <c r="G173" s="88">
        <v>95</v>
      </c>
      <c r="H173" s="88">
        <v>95</v>
      </c>
    </row>
    <row r="174" spans="1:8" ht="47.25">
      <c r="A174" s="191"/>
      <c r="B174" s="179"/>
      <c r="C174" s="13" t="s">
        <v>97</v>
      </c>
      <c r="D174" s="90">
        <v>0</v>
      </c>
      <c r="E174" s="35">
        <v>0</v>
      </c>
      <c r="F174" s="35">
        <v>0</v>
      </c>
      <c r="G174" s="35">
        <v>0</v>
      </c>
      <c r="H174" s="35">
        <v>0</v>
      </c>
    </row>
    <row r="175" spans="1:8" ht="47.25">
      <c r="A175" s="191"/>
      <c r="B175" s="179"/>
      <c r="C175" s="13" t="s">
        <v>98</v>
      </c>
      <c r="D175" s="90">
        <v>0</v>
      </c>
      <c r="E175" s="35">
        <v>0</v>
      </c>
      <c r="F175" s="35">
        <v>0</v>
      </c>
      <c r="G175" s="35">
        <v>0</v>
      </c>
      <c r="H175" s="35">
        <v>0</v>
      </c>
    </row>
    <row r="176" spans="1:8" ht="31.5">
      <c r="A176" s="192"/>
      <c r="B176" s="179"/>
      <c r="C176" s="13" t="s">
        <v>100</v>
      </c>
      <c r="D176" s="90">
        <v>0</v>
      </c>
      <c r="E176" s="35">
        <v>0</v>
      </c>
      <c r="F176" s="35">
        <v>0</v>
      </c>
      <c r="G176" s="35">
        <v>0</v>
      </c>
      <c r="H176" s="35">
        <v>0</v>
      </c>
    </row>
    <row r="177" spans="1:8" ht="15.75">
      <c r="A177" s="190">
        <v>25</v>
      </c>
      <c r="B177" s="179" t="s">
        <v>192</v>
      </c>
      <c r="C177" s="13" t="s">
        <v>93</v>
      </c>
      <c r="D177" s="89">
        <f>SUM(D178:D183)</f>
        <v>341.54750000000001</v>
      </c>
      <c r="E177" s="35">
        <f>SUM(E178:E183)</f>
        <v>495</v>
      </c>
      <c r="F177" s="35">
        <f>SUM(F178:F183)</f>
        <v>495</v>
      </c>
      <c r="G177" s="35">
        <f>SUM(G178:G183)</f>
        <v>495</v>
      </c>
      <c r="H177" s="35">
        <f>SUM(H178:H183)</f>
        <v>495</v>
      </c>
    </row>
    <row r="178" spans="1:8" ht="63">
      <c r="A178" s="191"/>
      <c r="B178" s="179"/>
      <c r="C178" s="13" t="s">
        <v>94</v>
      </c>
      <c r="D178" s="90">
        <v>0</v>
      </c>
      <c r="E178" s="35">
        <v>0</v>
      </c>
      <c r="F178" s="35">
        <v>0</v>
      </c>
      <c r="G178" s="35">
        <v>0</v>
      </c>
      <c r="H178" s="35">
        <v>0</v>
      </c>
    </row>
    <row r="179" spans="1:8" ht="63">
      <c r="A179" s="191"/>
      <c r="B179" s="179"/>
      <c r="C179" s="13" t="s">
        <v>95</v>
      </c>
      <c r="D179" s="90">
        <v>0</v>
      </c>
      <c r="E179" s="35">
        <v>0</v>
      </c>
      <c r="F179" s="35">
        <v>0</v>
      </c>
      <c r="G179" s="35">
        <v>0</v>
      </c>
      <c r="H179" s="35">
        <v>0</v>
      </c>
    </row>
    <row r="180" spans="1:8" ht="31.5">
      <c r="A180" s="191"/>
      <c r="B180" s="179"/>
      <c r="C180" s="13" t="s">
        <v>96</v>
      </c>
      <c r="D180" s="95">
        <v>341.54750000000001</v>
      </c>
      <c r="E180" s="88">
        <v>495</v>
      </c>
      <c r="F180" s="88">
        <v>495</v>
      </c>
      <c r="G180" s="88">
        <v>495</v>
      </c>
      <c r="H180" s="88">
        <v>495</v>
      </c>
    </row>
    <row r="181" spans="1:8" ht="47.25">
      <c r="A181" s="191"/>
      <c r="B181" s="179"/>
      <c r="C181" s="13" t="s">
        <v>97</v>
      </c>
      <c r="D181" s="89">
        <v>0</v>
      </c>
      <c r="E181" s="35">
        <v>0</v>
      </c>
      <c r="F181" s="35">
        <v>0</v>
      </c>
      <c r="G181" s="35">
        <v>0</v>
      </c>
      <c r="H181" s="35">
        <v>0</v>
      </c>
    </row>
    <row r="182" spans="1:8" ht="47.25">
      <c r="A182" s="191"/>
      <c r="B182" s="179"/>
      <c r="C182" s="13" t="s">
        <v>98</v>
      </c>
      <c r="D182" s="89">
        <v>0</v>
      </c>
      <c r="E182" s="35">
        <v>0</v>
      </c>
      <c r="F182" s="35">
        <v>0</v>
      </c>
      <c r="G182" s="35">
        <v>0</v>
      </c>
      <c r="H182" s="35">
        <v>0</v>
      </c>
    </row>
    <row r="183" spans="1:8" ht="30.75" customHeight="1">
      <c r="A183" s="192"/>
      <c r="B183" s="179"/>
      <c r="C183" s="13" t="s">
        <v>100</v>
      </c>
      <c r="D183" s="89">
        <v>0</v>
      </c>
      <c r="E183" s="35">
        <v>0</v>
      </c>
      <c r="F183" s="35">
        <v>0</v>
      </c>
      <c r="G183" s="35">
        <v>0</v>
      </c>
      <c r="H183" s="35">
        <v>0</v>
      </c>
    </row>
    <row r="184" spans="1:8" s="47" customFormat="1" ht="15.75" customHeight="1">
      <c r="A184" s="190">
        <v>26</v>
      </c>
      <c r="B184" s="179" t="s">
        <v>191</v>
      </c>
      <c r="C184" s="13" t="s">
        <v>93</v>
      </c>
      <c r="D184" s="89">
        <f>SUM(D185:D190)</f>
        <v>0</v>
      </c>
      <c r="E184" s="35">
        <f>SUM(E185:E190)</f>
        <v>0</v>
      </c>
      <c r="F184" s="35">
        <f>SUM(F185:F190)</f>
        <v>0</v>
      </c>
      <c r="G184" s="35">
        <f>SUM(G185:G190)</f>
        <v>0</v>
      </c>
      <c r="H184" s="35">
        <f>SUM(H185:H190)</f>
        <v>0</v>
      </c>
    </row>
    <row r="185" spans="1:8" s="47" customFormat="1" ht="68.25" customHeight="1">
      <c r="A185" s="214"/>
      <c r="B185" s="179"/>
      <c r="C185" s="13" t="s">
        <v>94</v>
      </c>
      <c r="D185" s="89">
        <v>0</v>
      </c>
      <c r="E185" s="35">
        <v>0</v>
      </c>
      <c r="F185" s="35">
        <v>0</v>
      </c>
      <c r="G185" s="35">
        <v>0</v>
      </c>
      <c r="H185" s="35">
        <v>0</v>
      </c>
    </row>
    <row r="186" spans="1:8" s="47" customFormat="1" ht="69.75" customHeight="1">
      <c r="A186" s="214"/>
      <c r="B186" s="179"/>
      <c r="C186" s="13" t="s">
        <v>95</v>
      </c>
      <c r="D186" s="89">
        <v>0</v>
      </c>
      <c r="E186" s="35">
        <v>0</v>
      </c>
      <c r="F186" s="35">
        <v>0</v>
      </c>
      <c r="G186" s="35">
        <v>0</v>
      </c>
      <c r="H186" s="35">
        <v>0</v>
      </c>
    </row>
    <row r="187" spans="1:8" s="47" customFormat="1" ht="31.5">
      <c r="A187" s="214"/>
      <c r="B187" s="179"/>
      <c r="C187" s="13" t="s">
        <v>96</v>
      </c>
      <c r="D187" s="89">
        <v>0</v>
      </c>
      <c r="E187" s="35">
        <v>0</v>
      </c>
      <c r="F187" s="35">
        <v>0</v>
      </c>
      <c r="G187" s="49">
        <v>0</v>
      </c>
      <c r="H187" s="49">
        <v>0</v>
      </c>
    </row>
    <row r="188" spans="1:8" s="47" customFormat="1" ht="47.25">
      <c r="A188" s="214"/>
      <c r="B188" s="179"/>
      <c r="C188" s="13" t="s">
        <v>97</v>
      </c>
      <c r="D188" s="89">
        <v>0</v>
      </c>
      <c r="E188" s="35">
        <v>0</v>
      </c>
      <c r="F188" s="35">
        <v>0</v>
      </c>
      <c r="G188" s="35">
        <v>0</v>
      </c>
      <c r="H188" s="35">
        <v>0</v>
      </c>
    </row>
    <row r="189" spans="1:8" s="47" customFormat="1" ht="47.25">
      <c r="A189" s="214"/>
      <c r="B189" s="179"/>
      <c r="C189" s="13" t="s">
        <v>98</v>
      </c>
      <c r="D189" s="89">
        <v>0</v>
      </c>
      <c r="E189" s="35">
        <v>0</v>
      </c>
      <c r="F189" s="35">
        <v>0</v>
      </c>
      <c r="G189" s="35">
        <v>0</v>
      </c>
      <c r="H189" s="35">
        <v>0</v>
      </c>
    </row>
    <row r="190" spans="1:8" s="47" customFormat="1" ht="31.5">
      <c r="A190" s="215"/>
      <c r="B190" s="179"/>
      <c r="C190" s="13" t="s">
        <v>100</v>
      </c>
      <c r="D190" s="89">
        <v>0</v>
      </c>
      <c r="E190" s="35">
        <v>0</v>
      </c>
      <c r="F190" s="35">
        <v>0</v>
      </c>
      <c r="G190" s="35">
        <v>0</v>
      </c>
      <c r="H190" s="35">
        <v>0</v>
      </c>
    </row>
    <row r="191" spans="1:8" s="47" customFormat="1" ht="15.75">
      <c r="A191" s="176">
        <v>27</v>
      </c>
      <c r="B191" s="179" t="s">
        <v>115</v>
      </c>
      <c r="C191" s="13" t="s">
        <v>93</v>
      </c>
      <c r="D191" s="89">
        <f>SUM(D192:D197)</f>
        <v>0</v>
      </c>
      <c r="E191" s="35">
        <f>SUM(E192:E197)</f>
        <v>100</v>
      </c>
      <c r="F191" s="35">
        <f>SUM(F192:F197)</f>
        <v>100</v>
      </c>
      <c r="G191" s="35">
        <f>SUM(G192:G197)</f>
        <v>100</v>
      </c>
      <c r="H191" s="35">
        <f>SUM(H192:H197)</f>
        <v>100</v>
      </c>
    </row>
    <row r="192" spans="1:8" s="47" customFormat="1" ht="68.25" customHeight="1">
      <c r="A192" s="176"/>
      <c r="B192" s="179"/>
      <c r="C192" s="13" t="s">
        <v>94</v>
      </c>
      <c r="D192" s="89">
        <f t="shared" ref="D192:E196" si="32">SUM(D199)</f>
        <v>0</v>
      </c>
      <c r="E192" s="35">
        <f t="shared" si="32"/>
        <v>0</v>
      </c>
      <c r="F192" s="35">
        <f t="shared" ref="F192:H197" si="33">SUM(F199)</f>
        <v>0</v>
      </c>
      <c r="G192" s="35">
        <f t="shared" si="33"/>
        <v>0</v>
      </c>
      <c r="H192" s="35">
        <f t="shared" si="33"/>
        <v>0</v>
      </c>
    </row>
    <row r="193" spans="1:8" s="47" customFormat="1" ht="69" customHeight="1">
      <c r="A193" s="176"/>
      <c r="B193" s="179"/>
      <c r="C193" s="13" t="s">
        <v>95</v>
      </c>
      <c r="D193" s="89">
        <f t="shared" si="32"/>
        <v>0</v>
      </c>
      <c r="E193" s="35">
        <f t="shared" si="32"/>
        <v>0</v>
      </c>
      <c r="F193" s="35">
        <f t="shared" si="33"/>
        <v>0</v>
      </c>
      <c r="G193" s="35">
        <f t="shared" si="33"/>
        <v>0</v>
      </c>
      <c r="H193" s="35">
        <f t="shared" si="33"/>
        <v>0</v>
      </c>
    </row>
    <row r="194" spans="1:8" s="47" customFormat="1" ht="31.5">
      <c r="A194" s="176"/>
      <c r="B194" s="179"/>
      <c r="C194" s="13" t="s">
        <v>96</v>
      </c>
      <c r="D194" s="89">
        <f>SUM(D201)</f>
        <v>0</v>
      </c>
      <c r="E194" s="35">
        <f>SUM(E201)</f>
        <v>100</v>
      </c>
      <c r="F194" s="35">
        <f t="shared" si="33"/>
        <v>100</v>
      </c>
      <c r="G194" s="35">
        <f t="shared" si="33"/>
        <v>100</v>
      </c>
      <c r="H194" s="35">
        <f t="shared" si="33"/>
        <v>100</v>
      </c>
    </row>
    <row r="195" spans="1:8" s="47" customFormat="1" ht="47.25">
      <c r="A195" s="176"/>
      <c r="B195" s="179"/>
      <c r="C195" s="13" t="s">
        <v>97</v>
      </c>
      <c r="D195" s="89">
        <f t="shared" si="32"/>
        <v>0</v>
      </c>
      <c r="E195" s="35">
        <f>SUM(E202)</f>
        <v>0</v>
      </c>
      <c r="F195" s="35">
        <f t="shared" si="33"/>
        <v>0</v>
      </c>
      <c r="G195" s="35">
        <f t="shared" si="33"/>
        <v>0</v>
      </c>
      <c r="H195" s="35">
        <f t="shared" si="33"/>
        <v>0</v>
      </c>
    </row>
    <row r="196" spans="1:8" s="47" customFormat="1" ht="47.25">
      <c r="A196" s="176"/>
      <c r="B196" s="179"/>
      <c r="C196" s="13" t="s">
        <v>98</v>
      </c>
      <c r="D196" s="89">
        <f t="shared" si="32"/>
        <v>0</v>
      </c>
      <c r="E196" s="35">
        <f>SUM(E203)</f>
        <v>0</v>
      </c>
      <c r="F196" s="35">
        <f t="shared" si="33"/>
        <v>0</v>
      </c>
      <c r="G196" s="35">
        <f t="shared" si="33"/>
        <v>0</v>
      </c>
      <c r="H196" s="35">
        <f t="shared" si="33"/>
        <v>0</v>
      </c>
    </row>
    <row r="197" spans="1:8" s="47" customFormat="1" ht="31.5">
      <c r="A197" s="176"/>
      <c r="B197" s="179"/>
      <c r="C197" s="13" t="s">
        <v>100</v>
      </c>
      <c r="D197" s="89">
        <f>SUM(D204)</f>
        <v>0</v>
      </c>
      <c r="E197" s="35">
        <f>SUM(E204)</f>
        <v>0</v>
      </c>
      <c r="F197" s="35">
        <f t="shared" si="33"/>
        <v>0</v>
      </c>
      <c r="G197" s="35">
        <f t="shared" si="33"/>
        <v>0</v>
      </c>
      <c r="H197" s="35">
        <f t="shared" si="33"/>
        <v>0</v>
      </c>
    </row>
    <row r="198" spans="1:8" ht="15.75">
      <c r="A198" s="176">
        <v>28</v>
      </c>
      <c r="B198" s="179" t="s">
        <v>202</v>
      </c>
      <c r="C198" s="13" t="s">
        <v>93</v>
      </c>
      <c r="D198" s="89">
        <f>SUM(D199:D204)</f>
        <v>0</v>
      </c>
      <c r="E198" s="35">
        <f>SUM(E199:E204)</f>
        <v>100</v>
      </c>
      <c r="F198" s="35">
        <f>SUM(F199:F204)</f>
        <v>100</v>
      </c>
      <c r="G198" s="35">
        <f>SUM(G199:G204)</f>
        <v>100</v>
      </c>
      <c r="H198" s="35">
        <f>SUM(H199:H204)</f>
        <v>100</v>
      </c>
    </row>
    <row r="199" spans="1:8" ht="66.75" customHeight="1">
      <c r="A199" s="176"/>
      <c r="B199" s="179"/>
      <c r="C199" s="13" t="s">
        <v>94</v>
      </c>
      <c r="D199" s="89">
        <v>0</v>
      </c>
      <c r="E199" s="35">
        <v>0</v>
      </c>
      <c r="F199" s="35">
        <v>0</v>
      </c>
      <c r="G199" s="35">
        <v>0</v>
      </c>
      <c r="H199" s="35">
        <v>0</v>
      </c>
    </row>
    <row r="200" spans="1:8" ht="66.75" customHeight="1">
      <c r="A200" s="176"/>
      <c r="B200" s="179"/>
      <c r="C200" s="13" t="s">
        <v>95</v>
      </c>
      <c r="D200" s="89">
        <v>0</v>
      </c>
      <c r="E200" s="35">
        <v>0</v>
      </c>
      <c r="F200" s="35">
        <v>0</v>
      </c>
      <c r="G200" s="35">
        <v>0</v>
      </c>
      <c r="H200" s="35">
        <v>0</v>
      </c>
    </row>
    <row r="201" spans="1:8" ht="33" customHeight="1">
      <c r="A201" s="176"/>
      <c r="B201" s="179"/>
      <c r="C201" s="13" t="s">
        <v>96</v>
      </c>
      <c r="D201" s="89">
        <v>0</v>
      </c>
      <c r="E201" s="35">
        <v>100</v>
      </c>
      <c r="F201" s="35">
        <v>100</v>
      </c>
      <c r="G201" s="35">
        <v>100</v>
      </c>
      <c r="H201" s="35">
        <v>100</v>
      </c>
    </row>
    <row r="202" spans="1:8" ht="47.25">
      <c r="A202" s="176"/>
      <c r="B202" s="179"/>
      <c r="C202" s="13" t="s">
        <v>97</v>
      </c>
      <c r="D202" s="89">
        <v>0</v>
      </c>
      <c r="E202" s="35">
        <v>0</v>
      </c>
      <c r="F202" s="35">
        <v>0</v>
      </c>
      <c r="G202" s="35">
        <v>0</v>
      </c>
      <c r="H202" s="35">
        <v>0</v>
      </c>
    </row>
    <row r="203" spans="1:8" ht="47.25">
      <c r="A203" s="176"/>
      <c r="B203" s="179"/>
      <c r="C203" s="13" t="s">
        <v>98</v>
      </c>
      <c r="D203" s="89">
        <v>0</v>
      </c>
      <c r="E203" s="35">
        <v>0</v>
      </c>
      <c r="F203" s="35">
        <v>0</v>
      </c>
      <c r="G203" s="35">
        <v>0</v>
      </c>
      <c r="H203" s="35">
        <v>0</v>
      </c>
    </row>
    <row r="204" spans="1:8" ht="31.5">
      <c r="A204" s="176"/>
      <c r="B204" s="179"/>
      <c r="C204" s="13" t="s">
        <v>100</v>
      </c>
      <c r="D204" s="89">
        <v>0</v>
      </c>
      <c r="E204" s="35">
        <v>0</v>
      </c>
      <c r="F204" s="35">
        <v>0</v>
      </c>
      <c r="G204" s="35">
        <v>0</v>
      </c>
      <c r="H204" s="35">
        <v>0</v>
      </c>
    </row>
  </sheetData>
  <mergeCells count="63">
    <mergeCell ref="A107:A113"/>
    <mergeCell ref="B107:B113"/>
    <mergeCell ref="B198:B204"/>
    <mergeCell ref="A177:A183"/>
    <mergeCell ref="A198:A204"/>
    <mergeCell ref="A121:A127"/>
    <mergeCell ref="B121:B127"/>
    <mergeCell ref="B128:B134"/>
    <mergeCell ref="B170:B176"/>
    <mergeCell ref="A128:A134"/>
    <mergeCell ref="A170:A176"/>
    <mergeCell ref="A135:A141"/>
    <mergeCell ref="B135:B141"/>
    <mergeCell ref="A184:A190"/>
    <mergeCell ref="B184:B190"/>
    <mergeCell ref="A191:A197"/>
    <mergeCell ref="B191:B197"/>
    <mergeCell ref="A163:A169"/>
    <mergeCell ref="B163:B169"/>
    <mergeCell ref="A114:A120"/>
    <mergeCell ref="B114:B120"/>
    <mergeCell ref="B177:B183"/>
    <mergeCell ref="A156:A162"/>
    <mergeCell ref="B156:B162"/>
    <mergeCell ref="A149:A155"/>
    <mergeCell ref="B149:B155"/>
    <mergeCell ref="A142:A148"/>
    <mergeCell ref="B142:B148"/>
    <mergeCell ref="A50:A56"/>
    <mergeCell ref="B50:B56"/>
    <mergeCell ref="B57:B63"/>
    <mergeCell ref="A57:A63"/>
    <mergeCell ref="A64:H64"/>
    <mergeCell ref="A65:A71"/>
    <mergeCell ref="B65:B71"/>
    <mergeCell ref="A72:A78"/>
    <mergeCell ref="B72:B78"/>
    <mergeCell ref="A93:A99"/>
    <mergeCell ref="B93:B99"/>
    <mergeCell ref="F1:H1"/>
    <mergeCell ref="D5:H5"/>
    <mergeCell ref="C5:C6"/>
    <mergeCell ref="A3:H3"/>
    <mergeCell ref="A5:A6"/>
    <mergeCell ref="B5:B6"/>
    <mergeCell ref="B8:B14"/>
    <mergeCell ref="A8:A14"/>
    <mergeCell ref="A15:A21"/>
    <mergeCell ref="B15:B21"/>
    <mergeCell ref="A29:A35"/>
    <mergeCell ref="B29:B35"/>
    <mergeCell ref="B43:B49"/>
    <mergeCell ref="A43:A49"/>
    <mergeCell ref="A36:A42"/>
    <mergeCell ref="B36:B42"/>
    <mergeCell ref="B22:B28"/>
    <mergeCell ref="A22:A28"/>
    <mergeCell ref="A100:A106"/>
    <mergeCell ref="B100:B106"/>
    <mergeCell ref="A86:A92"/>
    <mergeCell ref="B86:B92"/>
    <mergeCell ref="A79:A85"/>
    <mergeCell ref="B79:B85"/>
  </mergeCells>
  <pageMargins left="0.23622047244094491" right="0.23622047244094491" top="0.35433070866141736" bottom="0.35433070866141736" header="0.11811023622047245" footer="0.11811023622047245"/>
  <pageSetup paperSize="9" scale="7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O10"/>
  <sheetViews>
    <sheetView zoomScale="70" zoomScaleNormal="70" workbookViewId="0">
      <selection activeCell="A3" sqref="A3:O3"/>
    </sheetView>
  </sheetViews>
  <sheetFormatPr defaultRowHeight="15"/>
  <cols>
    <col min="1" max="1" width="4" style="1" customWidth="1"/>
    <col min="2" max="2" width="24.28515625" style="1" customWidth="1"/>
    <col min="3" max="3" width="11.140625" style="1" customWidth="1"/>
    <col min="4" max="4" width="8.7109375" style="1" customWidth="1"/>
    <col min="5" max="5" width="8.28515625" style="1" customWidth="1"/>
    <col min="6" max="6" width="8.85546875" style="1" customWidth="1"/>
    <col min="7" max="7" width="8.7109375" style="1" customWidth="1"/>
    <col min="8" max="8" width="8.42578125" style="1" customWidth="1"/>
    <col min="9" max="9" width="8.5703125" style="1" customWidth="1"/>
    <col min="10" max="10" width="8.28515625" style="1" customWidth="1"/>
    <col min="11" max="13" width="8.5703125" style="1" customWidth="1"/>
    <col min="14" max="14" width="8.42578125" style="1" customWidth="1"/>
    <col min="15" max="15" width="8.85546875" style="1" customWidth="1"/>
    <col min="16" max="16384" width="9.140625" style="1"/>
  </cols>
  <sheetData>
    <row r="1" spans="1:15" ht="90" customHeight="1">
      <c r="A1" s="8"/>
      <c r="B1" s="8"/>
      <c r="C1" s="8"/>
      <c r="D1" s="8"/>
      <c r="E1" s="8"/>
      <c r="F1" s="8"/>
      <c r="G1" s="27"/>
      <c r="H1" s="27"/>
      <c r="I1" s="27"/>
      <c r="J1" s="27"/>
      <c r="K1" s="165" t="s">
        <v>279</v>
      </c>
      <c r="L1" s="226"/>
      <c r="M1" s="226"/>
      <c r="N1" s="226"/>
      <c r="O1" s="226"/>
    </row>
    <row r="2" spans="1:15" ht="15" customHeight="1">
      <c r="A2" s="8"/>
      <c r="B2" s="8"/>
      <c r="C2" s="8"/>
      <c r="D2" s="8"/>
      <c r="E2" s="8"/>
      <c r="F2" s="8"/>
      <c r="G2" s="27"/>
      <c r="H2" s="27"/>
      <c r="I2" s="27"/>
      <c r="J2" s="27"/>
      <c r="K2" s="27"/>
      <c r="L2" s="27"/>
      <c r="M2" s="27"/>
      <c r="N2" s="8"/>
      <c r="O2" s="8"/>
    </row>
    <row r="3" spans="1:15" ht="62.25" customHeight="1">
      <c r="A3" s="166" t="s">
        <v>280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226"/>
      <c r="O3" s="226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>
      <c r="A5" s="227" t="s">
        <v>102</v>
      </c>
      <c r="B5" s="176" t="s">
        <v>1</v>
      </c>
      <c r="C5" s="176" t="s">
        <v>3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ht="70.5" customHeight="1">
      <c r="A6" s="227"/>
      <c r="B6" s="176"/>
      <c r="C6" s="176" t="s">
        <v>2</v>
      </c>
      <c r="D6" s="176" t="s">
        <v>101</v>
      </c>
      <c r="E6" s="176"/>
      <c r="F6" s="176" t="s">
        <v>72</v>
      </c>
      <c r="G6" s="176"/>
      <c r="H6" s="176" t="s">
        <v>73</v>
      </c>
      <c r="I6" s="176"/>
      <c r="J6" s="176" t="s">
        <v>74</v>
      </c>
      <c r="K6" s="176"/>
      <c r="L6" s="176" t="s">
        <v>75</v>
      </c>
      <c r="M6" s="176"/>
      <c r="N6" s="176" t="s">
        <v>76</v>
      </c>
      <c r="O6" s="176"/>
    </row>
    <row r="7" spans="1:15" ht="85.5" customHeight="1">
      <c r="A7" s="227"/>
      <c r="B7" s="176"/>
      <c r="C7" s="176"/>
      <c r="D7" s="21" t="s">
        <v>104</v>
      </c>
      <c r="E7" s="21" t="s">
        <v>105</v>
      </c>
      <c r="F7" s="21" t="s">
        <v>104</v>
      </c>
      <c r="G7" s="21" t="s">
        <v>105</v>
      </c>
      <c r="H7" s="21" t="s">
        <v>104</v>
      </c>
      <c r="I7" s="21" t="s">
        <v>105</v>
      </c>
      <c r="J7" s="21" t="s">
        <v>104</v>
      </c>
      <c r="K7" s="21" t="s">
        <v>105</v>
      </c>
      <c r="L7" s="21" t="s">
        <v>104</v>
      </c>
      <c r="M7" s="21" t="s">
        <v>105</v>
      </c>
      <c r="N7" s="21" t="s">
        <v>104</v>
      </c>
      <c r="O7" s="21" t="s">
        <v>105</v>
      </c>
    </row>
    <row r="8" spans="1:15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</row>
    <row r="9" spans="1:15" ht="37.5" customHeight="1">
      <c r="A9" s="176" t="s">
        <v>106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ht="94.5" customHeight="1">
      <c r="A10" s="30" t="s">
        <v>5</v>
      </c>
      <c r="B10" s="29" t="s">
        <v>103</v>
      </c>
      <c r="C10" s="26" t="s">
        <v>66</v>
      </c>
      <c r="D10" s="26" t="s">
        <v>66</v>
      </c>
      <c r="E10" s="26" t="s">
        <v>66</v>
      </c>
      <c r="F10" s="26" t="s">
        <v>66</v>
      </c>
      <c r="G10" s="26" t="s">
        <v>66</v>
      </c>
      <c r="H10" s="26" t="s">
        <v>66</v>
      </c>
      <c r="I10" s="26" t="s">
        <v>66</v>
      </c>
      <c r="J10" s="26" t="s">
        <v>66</v>
      </c>
      <c r="K10" s="26" t="s">
        <v>66</v>
      </c>
      <c r="L10" s="26" t="s">
        <v>66</v>
      </c>
      <c r="M10" s="26" t="s">
        <v>66</v>
      </c>
      <c r="N10" s="26" t="s">
        <v>66</v>
      </c>
      <c r="O10" s="26" t="s">
        <v>66</v>
      </c>
    </row>
  </sheetData>
  <mergeCells count="13">
    <mergeCell ref="K1:O1"/>
    <mergeCell ref="N6:O6"/>
    <mergeCell ref="C5:O5"/>
    <mergeCell ref="A9:O9"/>
    <mergeCell ref="A3:O3"/>
    <mergeCell ref="A5:A7"/>
    <mergeCell ref="B5:B7"/>
    <mergeCell ref="C6:C7"/>
    <mergeCell ref="D6:E6"/>
    <mergeCell ref="F6:G6"/>
    <mergeCell ref="H6:I6"/>
    <mergeCell ref="J6:K6"/>
    <mergeCell ref="L6:M6"/>
  </mergeCells>
  <pageMargins left="0.23622047244094491" right="0.23622047244094491" top="0.35433070866141736" bottom="0.35433070866141736" header="0.11811023622047245" footer="0.11811023622047245"/>
  <pageSetup paperSize="9" scale="9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zoomScale="70" zoomScaleNormal="70" workbookViewId="0">
      <selection activeCell="A3" sqref="A3:G3"/>
    </sheetView>
  </sheetViews>
  <sheetFormatPr defaultRowHeight="15"/>
  <cols>
    <col min="1" max="1" width="6.5703125" style="1" customWidth="1"/>
    <col min="2" max="2" width="36.7109375" style="1" customWidth="1"/>
    <col min="3" max="3" width="17.7109375" style="1" customWidth="1"/>
    <col min="4" max="4" width="18.42578125" style="1" customWidth="1"/>
    <col min="5" max="5" width="21.140625" style="1" customWidth="1"/>
    <col min="6" max="6" width="19.140625" style="1" customWidth="1"/>
    <col min="7" max="7" width="22.5703125" style="1" customWidth="1"/>
    <col min="8" max="8" width="27.5703125" style="1" customWidth="1"/>
    <col min="9" max="16384" width="9.140625" style="1"/>
  </cols>
  <sheetData>
    <row r="1" spans="1:7" ht="90" customHeight="1">
      <c r="A1" s="8"/>
      <c r="B1" s="8"/>
      <c r="C1" s="8"/>
      <c r="D1" s="8"/>
      <c r="E1" s="8"/>
      <c r="F1" s="165" t="s">
        <v>281</v>
      </c>
      <c r="G1" s="165"/>
    </row>
    <row r="2" spans="1:7" ht="13.5" customHeight="1">
      <c r="A2" s="8"/>
      <c r="B2" s="8"/>
      <c r="C2" s="8"/>
      <c r="D2" s="8"/>
      <c r="E2" s="8"/>
      <c r="F2" s="8"/>
      <c r="G2" s="8"/>
    </row>
    <row r="3" spans="1:7" ht="60" customHeight="1">
      <c r="A3" s="166" t="s">
        <v>282</v>
      </c>
      <c r="B3" s="166"/>
      <c r="C3" s="166"/>
      <c r="D3" s="166"/>
      <c r="E3" s="166"/>
      <c r="F3" s="166"/>
      <c r="G3" s="166"/>
    </row>
    <row r="4" spans="1:7" ht="14.25" customHeight="1">
      <c r="A4" s="8"/>
      <c r="B4" s="8"/>
      <c r="C4" s="8"/>
      <c r="D4" s="8"/>
      <c r="E4" s="8"/>
      <c r="F4" s="8"/>
      <c r="G4" s="8"/>
    </row>
    <row r="5" spans="1:7" ht="15.75" customHeight="1">
      <c r="A5" s="176" t="s">
        <v>0</v>
      </c>
      <c r="B5" s="176" t="s">
        <v>90</v>
      </c>
      <c r="C5" s="176" t="s">
        <v>107</v>
      </c>
      <c r="D5" s="176" t="s">
        <v>108</v>
      </c>
      <c r="E5" s="190" t="s">
        <v>109</v>
      </c>
      <c r="F5" s="190"/>
      <c r="G5" s="190"/>
    </row>
    <row r="6" spans="1:7" ht="66.75" customHeight="1">
      <c r="A6" s="176"/>
      <c r="B6" s="228"/>
      <c r="C6" s="228"/>
      <c r="D6" s="228"/>
      <c r="E6" s="176" t="s">
        <v>110</v>
      </c>
      <c r="F6" s="176"/>
      <c r="G6" s="29" t="s">
        <v>111</v>
      </c>
    </row>
    <row r="7" spans="1:7" ht="63.75" customHeight="1">
      <c r="A7" s="176"/>
      <c r="B7" s="228"/>
      <c r="C7" s="228"/>
      <c r="D7" s="228"/>
      <c r="E7" s="29" t="s">
        <v>112</v>
      </c>
      <c r="F7" s="29" t="s">
        <v>113</v>
      </c>
      <c r="G7" s="29"/>
    </row>
    <row r="8" spans="1:7" ht="15.75">
      <c r="A8" s="29">
        <v>1</v>
      </c>
      <c r="B8" s="29">
        <v>2</v>
      </c>
      <c r="C8" s="29"/>
      <c r="D8" s="29">
        <v>3</v>
      </c>
      <c r="E8" s="22">
        <v>4</v>
      </c>
      <c r="F8" s="22">
        <v>5</v>
      </c>
      <c r="G8" s="22">
        <v>6</v>
      </c>
    </row>
    <row r="9" spans="1:7" ht="91.5" customHeight="1">
      <c r="A9" s="31" t="s">
        <v>5</v>
      </c>
      <c r="B9" s="30" t="s">
        <v>103</v>
      </c>
      <c r="C9" s="30"/>
      <c r="D9" s="31" t="s">
        <v>66</v>
      </c>
      <c r="E9" s="31" t="s">
        <v>66</v>
      </c>
      <c r="F9" s="31" t="s">
        <v>66</v>
      </c>
      <c r="G9" s="31" t="s">
        <v>66</v>
      </c>
    </row>
    <row r="10" spans="1:7" ht="15" customHeight="1">
      <c r="A10" s="19"/>
      <c r="B10" s="19"/>
      <c r="C10" s="19"/>
      <c r="D10" s="19"/>
      <c r="E10" s="19"/>
      <c r="F10" s="19"/>
      <c r="G10" s="19"/>
    </row>
  </sheetData>
  <mergeCells count="8">
    <mergeCell ref="F1:G1"/>
    <mergeCell ref="B5:B7"/>
    <mergeCell ref="A5:A7"/>
    <mergeCell ref="C5:C7"/>
    <mergeCell ref="D5:D7"/>
    <mergeCell ref="E5:G5"/>
    <mergeCell ref="E6:F6"/>
    <mergeCell ref="A3:G3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п.1</vt:lpstr>
      <vt:lpstr>п.2</vt:lpstr>
      <vt:lpstr>п.3</vt:lpstr>
      <vt:lpstr>п.4</vt:lpstr>
      <vt:lpstr>п.5</vt:lpstr>
      <vt:lpstr>п.6</vt:lpstr>
      <vt:lpstr>п.7</vt:lpstr>
      <vt:lpstr>п.8</vt:lpstr>
      <vt:lpstr>п.9</vt:lpstr>
      <vt:lpstr>п.11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2016-07-14T23:55:54Z</dcterms:modified>
</cp:coreProperties>
</file>