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65" yWindow="-15" windowWidth="9450" windowHeight="7650"/>
  </bookViews>
  <sheets>
    <sheet name="лоты на  конкурс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132" i="2"/>
  <c r="K108"/>
  <c r="E109"/>
  <c r="D109"/>
  <c r="C109"/>
  <c r="D103"/>
  <c r="C103"/>
  <c r="E103"/>
  <c r="E34"/>
  <c r="D34"/>
  <c r="C34"/>
  <c r="K150"/>
  <c r="K103" l="1"/>
  <c r="K109"/>
  <c r="H108"/>
  <c r="H33" l="1"/>
  <c r="K33" s="1"/>
  <c r="H32"/>
  <c r="K32" s="1"/>
  <c r="K34" s="1"/>
  <c r="H236"/>
  <c r="H237"/>
  <c r="H238"/>
  <c r="H239"/>
  <c r="H240"/>
  <c r="H241"/>
  <c r="H242"/>
  <c r="H243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12"/>
  <c r="H203"/>
  <c r="H204"/>
  <c r="H205"/>
  <c r="H206"/>
  <c r="H202"/>
  <c r="H196"/>
  <c r="H195"/>
  <c r="H186"/>
  <c r="H187"/>
  <c r="H188"/>
  <c r="H189"/>
  <c r="H185"/>
  <c r="K185" s="1"/>
  <c r="H174"/>
  <c r="H175"/>
  <c r="H176"/>
  <c r="H177"/>
  <c r="H178"/>
  <c r="H179"/>
  <c r="H173"/>
  <c r="H163"/>
  <c r="H164"/>
  <c r="H165"/>
  <c r="H166"/>
  <c r="H167"/>
  <c r="H162"/>
  <c r="H156"/>
  <c r="H155"/>
  <c r="H149"/>
  <c r="K149" s="1"/>
  <c r="H138"/>
  <c r="K138" s="1"/>
  <c r="H139"/>
  <c r="H140"/>
  <c r="K140" s="1"/>
  <c r="H141"/>
  <c r="H142"/>
  <c r="K142" s="1"/>
  <c r="H143"/>
  <c r="H137"/>
  <c r="H123"/>
  <c r="H124"/>
  <c r="H125"/>
  <c r="H126"/>
  <c r="H127"/>
  <c r="H128"/>
  <c r="H129"/>
  <c r="H130"/>
  <c r="H131"/>
  <c r="H122"/>
  <c r="H115"/>
  <c r="H116"/>
  <c r="H114"/>
  <c r="H102"/>
  <c r="H101"/>
  <c r="H95"/>
  <c r="H89"/>
  <c r="H83"/>
  <c r="H82"/>
  <c r="H76"/>
  <c r="H75"/>
  <c r="H69"/>
  <c r="H68"/>
  <c r="H62"/>
  <c r="H61"/>
  <c r="H55"/>
  <c r="H49"/>
  <c r="H40"/>
  <c r="H41"/>
  <c r="H42"/>
  <c r="H43"/>
  <c r="H39"/>
  <c r="H29"/>
  <c r="K29" s="1"/>
  <c r="K30" s="1"/>
  <c r="E36" i="3"/>
  <c r="K173" i="2"/>
  <c r="K174"/>
  <c r="K175"/>
  <c r="K176"/>
  <c r="K177"/>
  <c r="K178"/>
  <c r="K179"/>
  <c r="D44"/>
  <c r="K39"/>
  <c r="K40"/>
  <c r="K41"/>
  <c r="K42"/>
  <c r="K43"/>
  <c r="K44" s="1"/>
  <c r="C44"/>
  <c r="E44"/>
  <c r="K101"/>
  <c r="K102"/>
  <c r="K68"/>
  <c r="K69"/>
  <c r="K70" s="1"/>
  <c r="K162"/>
  <c r="K163"/>
  <c r="K164"/>
  <c r="K165"/>
  <c r="K166"/>
  <c r="K167"/>
  <c r="E56"/>
  <c r="D56"/>
  <c r="C56"/>
  <c r="K55"/>
  <c r="K56" s="1"/>
  <c r="E50"/>
  <c r="D50"/>
  <c r="C50"/>
  <c r="K49"/>
  <c r="K50" s="1"/>
  <c r="E30"/>
  <c r="D30"/>
  <c r="C30"/>
  <c r="E24"/>
  <c r="D24"/>
  <c r="C24"/>
  <c r="K23"/>
  <c r="K24" s="1"/>
  <c r="K95"/>
  <c r="K96" s="1"/>
  <c r="K83"/>
  <c r="K122"/>
  <c r="D77"/>
  <c r="D84"/>
  <c r="C84"/>
  <c r="C244"/>
  <c r="C180"/>
  <c r="C63"/>
  <c r="D244"/>
  <c r="D207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44" s="1"/>
  <c r="K206"/>
  <c r="K205"/>
  <c r="K204"/>
  <c r="K203"/>
  <c r="K202"/>
  <c r="D197"/>
  <c r="K196"/>
  <c r="K195"/>
  <c r="D190"/>
  <c r="C190"/>
  <c r="D168"/>
  <c r="D157"/>
  <c r="D180"/>
  <c r="K189"/>
  <c r="K188"/>
  <c r="K187"/>
  <c r="K186"/>
  <c r="K156"/>
  <c r="K157" s="1"/>
  <c r="K155"/>
  <c r="D132"/>
  <c r="D144"/>
  <c r="K143"/>
  <c r="K141"/>
  <c r="K139"/>
  <c r="K137"/>
  <c r="C132"/>
  <c r="K197"/>
  <c r="D117"/>
  <c r="E84"/>
  <c r="E244"/>
  <c r="C168"/>
  <c r="E168"/>
  <c r="E180"/>
  <c r="E190"/>
  <c r="C197"/>
  <c r="E197"/>
  <c r="E207"/>
  <c r="C207"/>
  <c r="E157"/>
  <c r="C157"/>
  <c r="D150"/>
  <c r="C144"/>
  <c r="E144"/>
  <c r="K131"/>
  <c r="K130"/>
  <c r="K129"/>
  <c r="K128"/>
  <c r="K127"/>
  <c r="K126"/>
  <c r="K125"/>
  <c r="K124"/>
  <c r="K123"/>
  <c r="C117"/>
  <c r="K116"/>
  <c r="K115"/>
  <c r="K114"/>
  <c r="K117" s="1"/>
  <c r="K89"/>
  <c r="K90"/>
  <c r="C90"/>
  <c r="D90"/>
  <c r="K82"/>
  <c r="K84" s="1"/>
  <c r="K75"/>
  <c r="C77"/>
  <c r="D63"/>
  <c r="E63"/>
  <c r="E70"/>
  <c r="D70"/>
  <c r="C70"/>
  <c r="K76"/>
  <c r="G76"/>
  <c r="K62"/>
  <c r="K61"/>
  <c r="K63" s="1"/>
  <c r="K132" l="1"/>
  <c r="K168"/>
  <c r="K144"/>
  <c r="K207"/>
  <c r="K77"/>
  <c r="K190"/>
  <c r="K180"/>
</calcChain>
</file>

<file path=xl/sharedStrings.xml><?xml version="1.0" encoding="utf-8"?>
<sst xmlns="http://schemas.openxmlformats.org/spreadsheetml/2006/main" count="622" uniqueCount="235">
  <si>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</si>
  <si>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</si>
  <si>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</si>
  <si>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</si>
  <si>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</si>
  <si>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</si>
  <si>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</si>
  <si>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</si>
  <si>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</si>
  <si>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</si>
  <si>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</si>
  <si>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</si>
  <si>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брус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</si>
  <si>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</si>
  <si>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</si>
  <si>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</si>
  <si>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</si>
  <si>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</si>
  <si>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</si>
  <si>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</si>
  <si>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</si>
  <si>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</si>
  <si>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шлак.блоки</t>
  </si>
  <si>
    <t>шлак.блочн.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</si>
  <si>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</si>
  <si>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</si>
  <si>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</si>
  <si>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</si>
  <si>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</si>
  <si>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</si>
  <si>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</si>
  <si>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</si>
  <si>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t>4</t>
  </si>
  <si>
    <t>круп.панел.</t>
  </si>
  <si>
    <t>ЛОТ № 4 (г.Дальнегорск)</t>
  </si>
  <si>
    <t>ЛОТ № 5 (г.Дальнегорск)</t>
  </si>
  <si>
    <t>ЛОТ № 6 (г.Дальнегорск)</t>
  </si>
  <si>
    <t>ЛОТ № 7 (г.Дальнегорск)</t>
  </si>
  <si>
    <t>ЛОТ № 8 (г.Дальнегорск)</t>
  </si>
  <si>
    <t>кирпич</t>
  </si>
  <si>
    <t>шлак/бл</t>
  </si>
  <si>
    <t>круп/бл</t>
  </si>
  <si>
    <t>шлак/залив</t>
  </si>
  <si>
    <t>каркас/зас</t>
  </si>
  <si>
    <t>круп/панель</t>
  </si>
  <si>
    <t>шлак/блоч</t>
  </si>
  <si>
    <t>бревно</t>
  </si>
  <si>
    <t>деревян</t>
  </si>
  <si>
    <t>шлакобл</t>
  </si>
  <si>
    <t>карк-засып</t>
  </si>
  <si>
    <t>пер.Кривой,1</t>
  </si>
  <si>
    <t>крупно/пан</t>
  </si>
  <si>
    <t>шлакобетон</t>
  </si>
  <si>
    <t>шлако/блоч</t>
  </si>
  <si>
    <t>ЛОТ № 10</t>
  </si>
  <si>
    <t>ЛОТ № 11</t>
  </si>
  <si>
    <t>ЛОТ № 12</t>
  </si>
  <si>
    <t>ЛОТ № 13</t>
  </si>
  <si>
    <t>ЛОТ № 14</t>
  </si>
  <si>
    <t>ЛОТ № 15</t>
  </si>
  <si>
    <t>ЛОТ № 16</t>
  </si>
  <si>
    <t>Извещение о проведении открытого конкурса</t>
  </si>
  <si>
    <t>по отбору управляющей организации для управления многоквартирными домами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</si>
  <si>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</si>
  <si>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</si>
  <si>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</si>
  <si>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</si>
  <si>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</si>
  <si>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</si>
  <si>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t>ЛОТ № 1</t>
  </si>
  <si>
    <t>ЛОТ №2</t>
  </si>
  <si>
    <t>ЛОТ № 3</t>
  </si>
  <si>
    <t>ЛОТ № 4</t>
  </si>
  <si>
    <t>ЛОТ № 5</t>
  </si>
  <si>
    <t xml:space="preserve">ЛОТ № 6 </t>
  </si>
  <si>
    <t>ЛОТ № 7</t>
  </si>
  <si>
    <t>ЛОТ № 8</t>
  </si>
  <si>
    <t>ЛОТ № 9</t>
  </si>
  <si>
    <t>Заместитель главы администрации</t>
  </si>
  <si>
    <t xml:space="preserve">Дальнегорского городского округа </t>
  </si>
  <si>
    <t xml:space="preserve"> </t>
  </si>
  <si>
    <t xml:space="preserve">                             </t>
  </si>
  <si>
    <t>ЛОТ № 9 (г.Дальнегорск)</t>
  </si>
  <si>
    <t>ЛОТ № 17</t>
  </si>
  <si>
    <t>шлакоблочн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</si>
  <si>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</si>
  <si>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</si>
  <si>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>адрес электронной почты: mensenina@rambler.ru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</si>
  <si>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</si>
  <si>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</si>
  <si>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</si>
  <si>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</si>
  <si>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</si>
  <si>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ул.Советская,23</t>
  </si>
  <si>
    <t>ул.Советская,25</t>
  </si>
  <si>
    <t>ул.Рабочая,14</t>
  </si>
  <si>
    <t>ул.Сухановская,15</t>
  </si>
  <si>
    <t>ул.Сухановская,17</t>
  </si>
  <si>
    <t>ул.Набережная,22</t>
  </si>
  <si>
    <t>ул.Космонавтов,14</t>
  </si>
  <si>
    <t>ул.Горная,20</t>
  </si>
  <si>
    <t>ул.Советская,27</t>
  </si>
  <si>
    <t>ул.Советская,33</t>
  </si>
  <si>
    <t>ул.Советская,35</t>
  </si>
  <si>
    <t>ул.Сопочная,13</t>
  </si>
  <si>
    <t>ул.Увальная,46</t>
  </si>
  <si>
    <t>ул.Сопочная,19</t>
  </si>
  <si>
    <t>ул.Сопочная,16</t>
  </si>
  <si>
    <t>ул.Сопочная,15</t>
  </si>
  <si>
    <t>ул.Сопочная,14</t>
  </si>
  <si>
    <t>ул.Заводская,10</t>
  </si>
  <si>
    <t>ул.Заводская,9</t>
  </si>
  <si>
    <t>ул.Приморская,72</t>
  </si>
  <si>
    <t>ул.Заводская,2</t>
  </si>
  <si>
    <t>ул.Дорожная,2а</t>
  </si>
  <si>
    <t>ул.Заводская,4</t>
  </si>
  <si>
    <t>ул.Заводская,6</t>
  </si>
  <si>
    <t>ул.Панфилова,12</t>
  </si>
  <si>
    <t>ул.Хасанская,4</t>
  </si>
  <si>
    <t>ул.Хасанская,7</t>
  </si>
  <si>
    <t>ул.8 Марта,17</t>
  </si>
  <si>
    <t>ул. Зеленая,3</t>
  </si>
  <si>
    <t>ул.Ключевая,3</t>
  </si>
  <si>
    <t>ул.Ключевая,4</t>
  </si>
  <si>
    <t>ул.Ключевая,6</t>
  </si>
  <si>
    <t>ул.Путевая,3а</t>
  </si>
  <si>
    <t>ул.Арсеньева,5</t>
  </si>
  <si>
    <t>ул.Арсеньева,18</t>
  </si>
  <si>
    <t>ул.Советская,1</t>
  </si>
  <si>
    <t>ул.Меркулова,2</t>
  </si>
  <si>
    <t>ул.Озерная,12</t>
  </si>
  <si>
    <t>ул.Меркулова,15</t>
  </si>
  <si>
    <t>ул.Школьная,14</t>
  </si>
  <si>
    <t>ул.Гр.Милая,5</t>
  </si>
  <si>
    <t>ул.Гр.Милая,6</t>
  </si>
  <si>
    <t>ул.Меркулова,4</t>
  </si>
  <si>
    <t>ул.Меркулова,19</t>
  </si>
  <si>
    <t>ул.Портовая,12</t>
  </si>
  <si>
    <t>ул.Морская,12</t>
  </si>
  <si>
    <t>ул.Комсомольская,17</t>
  </si>
  <si>
    <t>ул.Морская,3</t>
  </si>
  <si>
    <t>ул.Морская,9</t>
  </si>
  <si>
    <t>ул.Партизанская,26</t>
  </si>
  <si>
    <t>ул.Пионерская,1</t>
  </si>
  <si>
    <t>ул.Берзинская,2</t>
  </si>
  <si>
    <t>ул.Берзинская,4</t>
  </si>
  <si>
    <t>ул.Берзинская,11</t>
  </si>
  <si>
    <t>ул.Берзинская,34</t>
  </si>
  <si>
    <t>ул.Заречная,17</t>
  </si>
  <si>
    <t>ул.Комсомольская,46</t>
  </si>
  <si>
    <t>ул.Морская,2</t>
  </si>
  <si>
    <t>ул.Морская,19</t>
  </si>
  <si>
    <t>ул.Комсомольская,32</t>
  </si>
  <si>
    <t>ул.Молодежная,1</t>
  </si>
  <si>
    <t>ул.Молодежная,4</t>
  </si>
  <si>
    <t>ул.Молодежная,9</t>
  </si>
  <si>
    <t>ул.Молодежная,11</t>
  </si>
  <si>
    <t>ул.Набережная,23</t>
  </si>
  <si>
    <t>ул.Набережная,33</t>
  </si>
  <si>
    <t>ул.Нагорная,1</t>
  </si>
  <si>
    <t>ул.Нагорная,6</t>
  </si>
  <si>
    <t>ул.Нагорная,8</t>
  </si>
  <si>
    <t>ул.Нагорная,10</t>
  </si>
  <si>
    <t>ул.Нагорная,12</t>
  </si>
  <si>
    <t>ул.Нагорная,13</t>
  </si>
  <si>
    <t>ул.Нагорная,16</t>
  </si>
  <si>
    <t>ул.Нагорная,27</t>
  </si>
  <si>
    <t>ул.Партизанская,15</t>
  </si>
  <si>
    <t>ул.Пограничная,13</t>
  </si>
  <si>
    <t>ул.Пограничная,19</t>
  </si>
  <si>
    <t>ул.Пушкинская,7</t>
  </si>
  <si>
    <t>ул.Пушкинская,8</t>
  </si>
  <si>
    <t>ул.Пушкинская,13</t>
  </si>
  <si>
    <t>ул.Пушкинская,12</t>
  </si>
  <si>
    <t>ул.Пушкинская,17</t>
  </si>
  <si>
    <t>ул.Пушкинская,40</t>
  </si>
  <si>
    <t>ул.Заречье,83</t>
  </si>
  <si>
    <t>ул.Заречье,85</t>
  </si>
  <si>
    <t>ул.Речная,54</t>
  </si>
  <si>
    <t>ул.Партизанская, 29</t>
  </si>
  <si>
    <t>ул.Партизанская, 31</t>
  </si>
  <si>
    <t>Проспект 50 лет Октября,111</t>
  </si>
  <si>
    <t>Проспект 50 лет Октября,57</t>
  </si>
  <si>
    <t>Проспект 50 лет Октября,84</t>
  </si>
  <si>
    <t>Проспект 50 лет Октября,86</t>
  </si>
  <si>
    <t>Шлак. блоки</t>
  </si>
  <si>
    <t>ЛОТ № 1  (г.Дальнегорск)</t>
  </si>
  <si>
    <t>Проспект,50 лет Октября,99Б</t>
  </si>
  <si>
    <t>1</t>
  </si>
  <si>
    <t xml:space="preserve"> панел</t>
  </si>
  <si>
    <t>ЛОТ № 2  (г.Дальнегорск)</t>
  </si>
  <si>
    <t>Проспект 50 лет Октября,72</t>
  </si>
  <si>
    <t>ЛОТ № 3 (г.Дальнегорск)</t>
  </si>
  <si>
    <t>Проспект 50 лет Октября,130</t>
  </si>
  <si>
    <t>Проспект 50 лет Октября,132</t>
  </si>
  <si>
    <t>Проспект 50 лет Октября,134</t>
  </si>
  <si>
    <t>Проспект 50 лет Октября,136</t>
  </si>
  <si>
    <t>Проспект 50 лет Октября,138</t>
  </si>
  <si>
    <t>Проспект 50 лет Октября,142</t>
  </si>
  <si>
    <t>ул.Сухановская,9</t>
  </si>
  <si>
    <t xml:space="preserve">ул.Приморская,18 </t>
  </si>
  <si>
    <t>ЛОТ № 10 (г.Дальнегорск)</t>
  </si>
  <si>
    <t>ЛОТ № 11 (г.Дальнегорск)</t>
  </si>
  <si>
    <t>ЛОТ № 12 (г.Дальнегорск)</t>
  </si>
  <si>
    <t>ЛОТ № 13 (г.Дальнегорск)</t>
  </si>
  <si>
    <t>ЛОТ № 14 (г.Дальнегорск)</t>
  </si>
  <si>
    <t>ЛОТ № 18</t>
  </si>
  <si>
    <t>ЛОТ № 19</t>
  </si>
  <si>
    <t>ЛОТ № 20</t>
  </si>
  <si>
    <t>ЛОТ № 21</t>
  </si>
  <si>
    <t>ЛОТ № 22</t>
  </si>
  <si>
    <t>отдела жизнеобеспечения Меньшенина Ольга Ивановна</t>
  </si>
  <si>
    <t>ЛОТ № 15 (г.Дальнегорск)</t>
  </si>
  <si>
    <t>ЛОТ № 23 (с.Каменка, г.Дальнегорск)</t>
  </si>
  <si>
    <t>ЛОТ № 23</t>
  </si>
  <si>
    <t>Проспект 50 лет Октября,144</t>
  </si>
  <si>
    <t xml:space="preserve">Администрация Дальнегорского городского округа приглашает  к участию в открытом конкурсе на право управления  </t>
  </si>
  <si>
    <t>С.А. Шпенев</t>
  </si>
  <si>
    <r>
      <t xml:space="preserve">Контактное лицо: </t>
    </r>
    <r>
      <rPr>
        <sz val="12"/>
        <rFont val="Times New Roman"/>
        <family val="1"/>
        <charset val="204"/>
      </rPr>
      <t>начальник отдела жизнеобеспечения Игумнова Надежда Олеговна, вед. специалист 1 разряда</t>
    </r>
  </si>
  <si>
    <t>Октября, 125, кабинет 2.</t>
  </si>
  <si>
    <t>ЛОТ № 16 (г.Дальнегорск)</t>
  </si>
  <si>
    <t>ЛОТ № 17 (г.Дальнегорск)</t>
  </si>
  <si>
    <t>ЛОТ № 18 (с.Краснореченский, г.Дальнегорск)</t>
  </si>
  <si>
    <t>ЛОТ № 19 (с.Краснореченский, г.Дальнегорск)</t>
  </si>
  <si>
    <t>ЛОТ № 20(с.Краснореченский, Тайга, г.Дальнегорск)</t>
  </si>
  <si>
    <t>ЛОТ № 21 (с.Рудная Пристань, г.Дальнегорск)</t>
  </si>
  <si>
    <t>ЛОТ № 22 (с.Рудная Пристань, г.Дальнегорск)</t>
  </si>
  <si>
    <t>ЛОТ № 24 (с.Каменка, г.Дальнегорск)</t>
  </si>
  <si>
    <t>ЛОТ № 25 (с.Каменка, г.Дальнегорск)</t>
  </si>
  <si>
    <t>ЛОТ № 24</t>
  </si>
  <si>
    <t>ЛОТ № 25</t>
  </si>
  <si>
    <t>Прием заявок заканчивается в 13 часов 00 мин. 03 августа 2020 г.</t>
  </si>
  <si>
    <t>Вскрытие конвертов с заявками на участие в конкурсе производится конкурсной комиссией в 14 часов 00 мин. 3 августа  2020 г.</t>
  </si>
  <si>
    <t>Рассмотрение заявок на участие в конкурсе производится конкурсной комиссией в 15 часов 00 мин. 03 августа 2020 г.</t>
  </si>
  <si>
    <t xml:space="preserve">Конкурс проводится в 16 часов 00 минут  03 августа 2020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</si>
</sst>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0" borderId="0"/>
  </cellStyleXfs>
  <cellXfs count="154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Alignment="1"/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22" xfId="0" applyFont="1" applyFill="1" applyBorder="1" applyAlignment="1" applyProtection="1">
      <alignment horizontal="left"/>
    </xf>
    <xf numFmtId="2" fontId="6" fillId="0" borderId="0" xfId="0" applyNumberFormat="1" applyFont="1" applyFill="1"/>
    <xf numFmtId="0" fontId="2" fillId="0" borderId="0" xfId="0" applyFont="1" applyFill="1" applyBorder="1"/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2" fontId="6" fillId="2" borderId="18" xfId="0" applyNumberFormat="1" applyFont="1" applyFill="1" applyBorder="1" applyProtection="1"/>
    <xf numFmtId="0" fontId="6" fillId="2" borderId="22" xfId="0" applyFont="1" applyFill="1" applyBorder="1" applyAlignment="1" applyProtection="1">
      <alignment horizontal="left"/>
    </xf>
    <xf numFmtId="0" fontId="6" fillId="2" borderId="22" xfId="0" applyFont="1" applyFill="1" applyBorder="1"/>
    <xf numFmtId="0" fontId="6" fillId="2" borderId="22" xfId="0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0" fontId="8" fillId="2" borderId="23" xfId="0" applyFont="1" applyFill="1" applyBorder="1" applyAlignment="1" applyProtection="1">
      <alignment horizontal="center"/>
    </xf>
    <xf numFmtId="2" fontId="6" fillId="2" borderId="24" xfId="0" applyNumberFormat="1" applyFont="1" applyFill="1" applyBorder="1"/>
    <xf numFmtId="2" fontId="6" fillId="2" borderId="22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18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Protection="1"/>
    <xf numFmtId="0" fontId="2" fillId="2" borderId="18" xfId="0" applyFont="1" applyFill="1" applyBorder="1" applyAlignment="1" applyProtection="1">
      <alignment horizontal="center" vertical="center"/>
    </xf>
    <xf numFmtId="0" fontId="0" fillId="0" borderId="18" xfId="0" applyFill="1" applyBorder="1" applyProtection="1"/>
    <xf numFmtId="0" fontId="6" fillId="2" borderId="18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left" vertical="top"/>
    </xf>
    <xf numFmtId="164" fontId="9" fillId="0" borderId="18" xfId="0" applyNumberFormat="1" applyFont="1" applyFill="1" applyBorder="1" applyAlignment="1"/>
    <xf numFmtId="0" fontId="0" fillId="0" borderId="18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6" fillId="2" borderId="18" xfId="0" applyNumberFormat="1" applyFont="1" applyFill="1" applyBorder="1" applyProtection="1"/>
    <xf numFmtId="164" fontId="2" fillId="2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5" fillId="0" borderId="18" xfId="0" applyFont="1" applyBorder="1"/>
    <xf numFmtId="0" fontId="16" fillId="0" borderId="0" xfId="0" applyFont="1" applyFill="1"/>
    <xf numFmtId="0" fontId="17" fillId="0" borderId="0" xfId="0" applyFont="1" applyFill="1"/>
    <xf numFmtId="0" fontId="3" fillId="0" borderId="0" xfId="0" applyFont="1" applyFill="1"/>
    <xf numFmtId="0" fontId="18" fillId="0" borderId="0" xfId="0" applyFont="1" applyFill="1"/>
    <xf numFmtId="0" fontId="3" fillId="2" borderId="0" xfId="0" applyFont="1" applyFill="1"/>
    <xf numFmtId="0" fontId="17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/>
    <xf numFmtId="0" fontId="2" fillId="0" borderId="18" xfId="0" applyFont="1" applyFill="1" applyBorder="1" applyAlignment="1"/>
    <xf numFmtId="0" fontId="2" fillId="0" borderId="18" xfId="0" applyFont="1" applyFill="1" applyBorder="1" applyAlignment="1" applyProtection="1"/>
    <xf numFmtId="0" fontId="2" fillId="0" borderId="1" xfId="0" applyFont="1" applyFill="1" applyBorder="1" applyAlignment="1" applyProtection="1"/>
    <xf numFmtId="0" fontId="14" fillId="0" borderId="18" xfId="0" applyFont="1" applyFill="1" applyBorder="1" applyAlignment="1">
      <alignment vertical="center" wrapText="1"/>
    </xf>
    <xf numFmtId="0" fontId="2" fillId="0" borderId="18" xfId="0" applyFont="1" applyBorder="1"/>
    <xf numFmtId="0" fontId="14" fillId="0" borderId="18" xfId="2" applyFont="1" applyFill="1" applyBorder="1" applyAlignment="1"/>
    <xf numFmtId="0" fontId="14" fillId="0" borderId="18" xfId="2" applyFont="1" applyFill="1" applyBorder="1" applyAlignment="1">
      <alignment vertical="center"/>
    </xf>
    <xf numFmtId="0" fontId="19" fillId="0" borderId="18" xfId="3" applyFont="1" applyFill="1" applyBorder="1" applyAlignment="1">
      <alignment wrapText="1"/>
    </xf>
    <xf numFmtId="2" fontId="2" fillId="0" borderId="0" xfId="0" applyNumberFormat="1" applyFont="1" applyFill="1" applyBorder="1"/>
    <xf numFmtId="0" fontId="15" fillId="0" borderId="0" xfId="0" applyFont="1" applyFill="1" applyAlignment="1"/>
    <xf numFmtId="0" fontId="20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2" fontId="2" fillId="2" borderId="18" xfId="0" applyNumberFormat="1" applyFont="1" applyFill="1" applyBorder="1"/>
    <xf numFmtId="0" fontId="2" fillId="0" borderId="1" xfId="0" applyFont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right"/>
    </xf>
    <xf numFmtId="164" fontId="6" fillId="0" borderId="0" xfId="0" applyNumberFormat="1" applyFont="1" applyFill="1"/>
    <xf numFmtId="0" fontId="7" fillId="2" borderId="4" xfId="0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left" vertical="top"/>
    </xf>
    <xf numFmtId="2" fontId="2" fillId="2" borderId="18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5" fillId="2" borderId="0" xfId="0" applyFont="1" applyFill="1" applyAlignment="1"/>
    <xf numFmtId="2" fontId="6" fillId="2" borderId="0" xfId="0" applyNumberFormat="1" applyFont="1" applyFill="1"/>
    <xf numFmtId="0" fontId="6" fillId="2" borderId="0" xfId="0" applyFont="1" applyFill="1"/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vertical="top"/>
    </xf>
    <xf numFmtId="2" fontId="2" fillId="0" borderId="0" xfId="0" applyNumberFormat="1" applyFont="1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0" fillId="0" borderId="0" xfId="1" applyFont="1" applyFill="1" applyAlignment="1" applyProtection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3" fillId="0" borderId="0" xfId="1" applyFont="1" applyFill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GEY-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96"/>
  <sheetViews>
    <sheetView tabSelected="1" topLeftCell="A277" zoomScale="98" zoomScaleNormal="98" workbookViewId="0">
      <selection activeCell="M29" sqref="M29:M35"/>
    </sheetView>
  </sheetViews>
  <sheetFormatPr defaultColWidth="9.140625" defaultRowHeight="15.95" customHeight="1"/>
  <cols>
    <col min="1" max="1" width="7.42578125" style="1" customWidth="1"/>
    <col min="2" max="2" width="25.28515625" style="1" customWidth="1"/>
    <col min="3" max="3" width="11.28515625" style="1" customWidth="1"/>
    <col min="4" max="4" width="8.5703125" style="1" customWidth="1"/>
    <col min="5" max="5" width="7.85546875" style="1" customWidth="1"/>
    <col min="6" max="6" width="8.28515625" style="1" customWidth="1"/>
    <col min="7" max="7" width="8.7109375" style="1" customWidth="1"/>
    <col min="8" max="8" width="12.28515625" style="1" customWidth="1"/>
    <col min="9" max="9" width="5.8554687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4" width="9.140625" style="1"/>
    <col min="15" max="15" width="12" style="1" customWidth="1"/>
    <col min="16" max="17" width="9.140625" style="1"/>
    <col min="18" max="18" width="13.85546875" style="1" customWidth="1"/>
    <col min="19" max="16384" width="9.140625" style="1"/>
  </cols>
  <sheetData>
    <row r="2" spans="1:11" ht="15.75">
      <c r="A2" s="138" t="s">
        <v>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.75">
      <c r="A3" s="138" t="s">
        <v>62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.75">
      <c r="A4" s="139" t="s">
        <v>216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15">
      <c r="A5" s="140" t="s">
        <v>63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5">
      <c r="A6" s="131" t="s">
        <v>92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ht="15">
      <c r="A7" s="131" t="s">
        <v>64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ht="15">
      <c r="A8" s="131" t="s">
        <v>65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ht="15">
      <c r="A9" s="132" t="s">
        <v>86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15">
      <c r="A10" s="132" t="s">
        <v>66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15">
      <c r="A11" s="141" t="s">
        <v>67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 ht="15">
      <c r="A12" s="141" t="s">
        <v>68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 ht="15">
      <c r="A13" s="132" t="s">
        <v>87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</row>
    <row r="14" spans="1:11" ht="15.75">
      <c r="A14" s="138" t="s">
        <v>218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</row>
    <row r="15" spans="1:11" ht="15.75">
      <c r="A15" s="142" t="s">
        <v>211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</row>
    <row r="16" spans="1:11" ht="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2.75">
      <c r="A17" s="134" t="s">
        <v>85</v>
      </c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1" ht="12.7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1" ht="16.5" thickBot="1">
      <c r="A19" s="114" t="s">
        <v>186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6"/>
    </row>
    <row r="20" spans="1:11" ht="12.75">
      <c r="A20" s="117" t="s">
        <v>0</v>
      </c>
      <c r="B20" s="108" t="s">
        <v>1</v>
      </c>
      <c r="C20" s="106" t="s">
        <v>2</v>
      </c>
      <c r="D20" s="107"/>
      <c r="E20" s="108" t="s">
        <v>3</v>
      </c>
      <c r="F20" s="108" t="s">
        <v>4</v>
      </c>
      <c r="G20" s="111" t="s">
        <v>5</v>
      </c>
      <c r="H20" s="111" t="s">
        <v>6</v>
      </c>
      <c r="I20" s="111" t="s">
        <v>7</v>
      </c>
      <c r="J20" s="120" t="s">
        <v>8</v>
      </c>
      <c r="K20" s="123" t="s">
        <v>9</v>
      </c>
    </row>
    <row r="21" spans="1:11" ht="12.75">
      <c r="A21" s="118"/>
      <c r="B21" s="109"/>
      <c r="C21" s="126" t="s">
        <v>10</v>
      </c>
      <c r="D21" s="126" t="s">
        <v>11</v>
      </c>
      <c r="E21" s="109"/>
      <c r="F21" s="109"/>
      <c r="G21" s="112"/>
      <c r="H21" s="112"/>
      <c r="I21" s="112"/>
      <c r="J21" s="121"/>
      <c r="K21" s="124"/>
    </row>
    <row r="22" spans="1:11" ht="27" customHeight="1">
      <c r="A22" s="119"/>
      <c r="B22" s="110"/>
      <c r="C22" s="110"/>
      <c r="D22" s="110"/>
      <c r="E22" s="110"/>
      <c r="F22" s="110"/>
      <c r="G22" s="113"/>
      <c r="H22" s="113"/>
      <c r="I22" s="113"/>
      <c r="J22" s="122"/>
      <c r="K22" s="125"/>
    </row>
    <row r="23" spans="1:11" ht="12.75">
      <c r="A23" s="3">
        <v>1</v>
      </c>
      <c r="B23" s="2" t="s">
        <v>187</v>
      </c>
      <c r="C23" s="12">
        <v>5443.7</v>
      </c>
      <c r="D23" s="12">
        <v>3695.5</v>
      </c>
      <c r="E23" s="12">
        <v>92</v>
      </c>
      <c r="F23" s="12">
        <v>1984</v>
      </c>
      <c r="G23" s="12">
        <v>48</v>
      </c>
      <c r="H23" s="25">
        <v>18.07</v>
      </c>
      <c r="I23" s="88" t="s">
        <v>188</v>
      </c>
      <c r="J23" s="56" t="s">
        <v>189</v>
      </c>
      <c r="K23" s="46">
        <f t="shared" ref="K23" si="0">D23*H23</f>
        <v>66777.684999999998</v>
      </c>
    </row>
    <row r="24" spans="1:11" ht="13.5" thickBot="1">
      <c r="A24" s="4"/>
      <c r="B24" s="17" t="s">
        <v>13</v>
      </c>
      <c r="C24" s="18">
        <f>SUM(C23:C23)</f>
        <v>5443.7</v>
      </c>
      <c r="D24" s="18">
        <f>SUM(D23:D23)</f>
        <v>3695.5</v>
      </c>
      <c r="E24" s="18">
        <f>SUM(E23:E23)</f>
        <v>92</v>
      </c>
      <c r="F24" s="18"/>
      <c r="G24" s="18"/>
      <c r="H24" s="19"/>
      <c r="I24" s="7"/>
      <c r="J24" s="21"/>
      <c r="K24" s="22">
        <f>SUM(K23:K23)</f>
        <v>66777.684999999998</v>
      </c>
    </row>
    <row r="25" spans="1:11" ht="16.5" thickBot="1">
      <c r="A25" s="114" t="s">
        <v>190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17" t="s">
        <v>0</v>
      </c>
      <c r="B26" s="108" t="s">
        <v>1</v>
      </c>
      <c r="C26" s="106" t="s">
        <v>2</v>
      </c>
      <c r="D26" s="107"/>
      <c r="E26" s="108" t="s">
        <v>3</v>
      </c>
      <c r="F26" s="108" t="s">
        <v>4</v>
      </c>
      <c r="G26" s="111" t="s">
        <v>5</v>
      </c>
      <c r="H26" s="111" t="s">
        <v>6</v>
      </c>
      <c r="I26" s="111" t="s">
        <v>7</v>
      </c>
      <c r="J26" s="120" t="s">
        <v>8</v>
      </c>
      <c r="K26" s="123" t="s">
        <v>9</v>
      </c>
    </row>
    <row r="27" spans="1:11" ht="12.75">
      <c r="A27" s="118"/>
      <c r="B27" s="109"/>
      <c r="C27" s="126" t="s">
        <v>10</v>
      </c>
      <c r="D27" s="126" t="s">
        <v>11</v>
      </c>
      <c r="E27" s="109"/>
      <c r="F27" s="109"/>
      <c r="G27" s="112"/>
      <c r="H27" s="112"/>
      <c r="I27" s="112"/>
      <c r="J27" s="121"/>
      <c r="K27" s="124"/>
    </row>
    <row r="28" spans="1:11" ht="21.75" customHeight="1">
      <c r="A28" s="119"/>
      <c r="B28" s="110"/>
      <c r="C28" s="110"/>
      <c r="D28" s="110"/>
      <c r="E28" s="110"/>
      <c r="F28" s="110"/>
      <c r="G28" s="113"/>
      <c r="H28" s="113"/>
      <c r="I28" s="113"/>
      <c r="J28" s="122"/>
      <c r="K28" s="125"/>
    </row>
    <row r="29" spans="1:11" ht="14.25" customHeight="1">
      <c r="A29" s="80">
        <v>1</v>
      </c>
      <c r="B29" s="93" t="s">
        <v>191</v>
      </c>
      <c r="C29" s="53">
        <v>408.9</v>
      </c>
      <c r="D29" s="77">
        <v>363.3</v>
      </c>
      <c r="E29" s="77">
        <v>6</v>
      </c>
      <c r="F29" s="77">
        <v>1958</v>
      </c>
      <c r="G29" s="32">
        <v>67</v>
      </c>
      <c r="H29" s="95">
        <f xml:space="preserve"> 15.76*1.1</f>
        <v>17.336000000000002</v>
      </c>
      <c r="I29" s="78">
        <v>3</v>
      </c>
      <c r="J29" s="56" t="s">
        <v>14</v>
      </c>
      <c r="K29" s="46">
        <f t="shared" ref="K29" si="1">D29*H29</f>
        <v>6298.1688000000013</v>
      </c>
    </row>
    <row r="30" spans="1:11" ht="13.5" thickBot="1">
      <c r="A30" s="26"/>
      <c r="B30" s="13" t="s">
        <v>13</v>
      </c>
      <c r="C30" s="14">
        <f>SUM(C29:C29)</f>
        <v>408.9</v>
      </c>
      <c r="D30" s="18">
        <f>SUM(D29:D29)</f>
        <v>363.3</v>
      </c>
      <c r="E30" s="18">
        <f>SUM(E29:E29)</f>
        <v>6</v>
      </c>
      <c r="F30" s="14"/>
      <c r="G30" s="14"/>
      <c r="H30" s="14"/>
      <c r="I30" s="15"/>
      <c r="J30" s="14"/>
      <c r="K30" s="22">
        <f>SUM(K29:K29)</f>
        <v>6298.1688000000013</v>
      </c>
    </row>
    <row r="31" spans="1:11" ht="15.75">
      <c r="A31" s="114" t="s">
        <v>192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6"/>
    </row>
    <row r="32" spans="1:11" ht="12.75">
      <c r="A32" s="12">
        <v>1</v>
      </c>
      <c r="B32" s="28" t="s">
        <v>198</v>
      </c>
      <c r="C32" s="44">
        <v>573.1</v>
      </c>
      <c r="D32" s="52">
        <v>520</v>
      </c>
      <c r="E32" s="32">
        <v>8</v>
      </c>
      <c r="F32" s="32">
        <v>1958</v>
      </c>
      <c r="G32" s="32">
        <v>69</v>
      </c>
      <c r="H32" s="39">
        <f t="shared" ref="H32:H33" si="2" xml:space="preserve"> 17.87*1.1</f>
        <v>19.657000000000004</v>
      </c>
      <c r="I32" s="30">
        <v>1</v>
      </c>
      <c r="J32" s="81" t="s">
        <v>14</v>
      </c>
      <c r="K32" s="46">
        <f t="shared" ref="K32:K33" si="3">D32*H32</f>
        <v>10221.640000000001</v>
      </c>
    </row>
    <row r="33" spans="1:13" ht="12.75">
      <c r="A33" s="12">
        <v>2</v>
      </c>
      <c r="B33" s="28" t="s">
        <v>215</v>
      </c>
      <c r="C33" s="44">
        <v>1014.4</v>
      </c>
      <c r="D33" s="52">
        <v>624.20000000000005</v>
      </c>
      <c r="E33" s="32">
        <v>13</v>
      </c>
      <c r="F33" s="32">
        <v>1961</v>
      </c>
      <c r="G33" s="32">
        <v>69</v>
      </c>
      <c r="H33" s="39">
        <f t="shared" si="2"/>
        <v>19.657000000000004</v>
      </c>
      <c r="I33" s="30">
        <v>1</v>
      </c>
      <c r="J33" s="81" t="s">
        <v>14</v>
      </c>
      <c r="K33" s="46">
        <f t="shared" si="3"/>
        <v>12269.899400000004</v>
      </c>
      <c r="M33" s="105"/>
    </row>
    <row r="34" spans="1:13" ht="12.75">
      <c r="A34" s="26"/>
      <c r="B34" s="13" t="s">
        <v>13</v>
      </c>
      <c r="C34" s="14">
        <f>SUM(C32:C33)</f>
        <v>1587.5</v>
      </c>
      <c r="D34" s="51">
        <f>SUM(D32:D33)</f>
        <v>1144.2</v>
      </c>
      <c r="E34" s="14">
        <f>SUM(E32:E33)</f>
        <v>21</v>
      </c>
      <c r="F34" s="14"/>
      <c r="G34" s="14"/>
      <c r="H34" s="14"/>
      <c r="I34" s="15"/>
      <c r="J34" s="14"/>
      <c r="K34" s="16">
        <f>SUM(K32:K33)</f>
        <v>22491.539400000005</v>
      </c>
    </row>
    <row r="35" spans="1:13" ht="16.5" thickBot="1">
      <c r="A35" s="114" t="s">
        <v>34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3" ht="12.75">
      <c r="A36" s="117" t="s">
        <v>0</v>
      </c>
      <c r="B36" s="108" t="s">
        <v>1</v>
      </c>
      <c r="C36" s="106" t="s">
        <v>2</v>
      </c>
      <c r="D36" s="107"/>
      <c r="E36" s="108" t="s">
        <v>3</v>
      </c>
      <c r="F36" s="108" t="s">
        <v>4</v>
      </c>
      <c r="G36" s="111" t="s">
        <v>5</v>
      </c>
      <c r="H36" s="111" t="s">
        <v>6</v>
      </c>
      <c r="I36" s="111" t="s">
        <v>7</v>
      </c>
      <c r="J36" s="120" t="s">
        <v>8</v>
      </c>
      <c r="K36" s="123" t="s">
        <v>9</v>
      </c>
    </row>
    <row r="37" spans="1:13" ht="12.75">
      <c r="A37" s="118"/>
      <c r="B37" s="109"/>
      <c r="C37" s="126" t="s">
        <v>10</v>
      </c>
      <c r="D37" s="126" t="s">
        <v>11</v>
      </c>
      <c r="E37" s="109"/>
      <c r="F37" s="109"/>
      <c r="G37" s="112"/>
      <c r="H37" s="112"/>
      <c r="I37" s="112"/>
      <c r="J37" s="121"/>
      <c r="K37" s="124"/>
    </row>
    <row r="38" spans="1:13" ht="21.75" customHeight="1">
      <c r="A38" s="119"/>
      <c r="B38" s="110"/>
      <c r="C38" s="110"/>
      <c r="D38" s="110"/>
      <c r="E38" s="110"/>
      <c r="F38" s="110"/>
      <c r="G38" s="113"/>
      <c r="H38" s="113"/>
      <c r="I38" s="113"/>
      <c r="J38" s="122"/>
      <c r="K38" s="125"/>
    </row>
    <row r="39" spans="1:13" ht="15.75" customHeight="1">
      <c r="A39" s="12">
        <v>1</v>
      </c>
      <c r="B39" s="93" t="s">
        <v>193</v>
      </c>
      <c r="C39" s="44">
        <v>447.6</v>
      </c>
      <c r="D39" s="32">
        <v>409.9</v>
      </c>
      <c r="E39" s="32">
        <v>8</v>
      </c>
      <c r="F39" s="32">
        <v>1955</v>
      </c>
      <c r="G39" s="32">
        <v>69</v>
      </c>
      <c r="H39" s="39">
        <f xml:space="preserve"> 17.87*1.1</f>
        <v>19.657000000000004</v>
      </c>
      <c r="I39" s="30">
        <v>1</v>
      </c>
      <c r="J39" s="30" t="s">
        <v>46</v>
      </c>
      <c r="K39" s="46">
        <f t="shared" ref="K39" si="4">D39*H39</f>
        <v>8057.4043000000011</v>
      </c>
    </row>
    <row r="40" spans="1:13" ht="15" customHeight="1">
      <c r="A40" s="12">
        <v>2</v>
      </c>
      <c r="B40" s="28" t="s">
        <v>194</v>
      </c>
      <c r="C40" s="44">
        <v>390.8</v>
      </c>
      <c r="D40" s="32">
        <v>361.7</v>
      </c>
      <c r="E40" s="32">
        <v>8</v>
      </c>
      <c r="F40" s="32">
        <v>1955</v>
      </c>
      <c r="G40" s="32">
        <v>69</v>
      </c>
      <c r="H40" s="39">
        <f t="shared" ref="H40:H43" si="5" xml:space="preserve"> 17.87*1.1</f>
        <v>19.657000000000004</v>
      </c>
      <c r="I40" s="30">
        <v>1</v>
      </c>
      <c r="J40" s="81" t="s">
        <v>39</v>
      </c>
      <c r="K40" s="46">
        <f t="shared" ref="K40" si="6">D40*H40</f>
        <v>7109.9369000000015</v>
      </c>
    </row>
    <row r="41" spans="1:13" ht="14.25" customHeight="1">
      <c r="A41" s="12">
        <v>3</v>
      </c>
      <c r="B41" s="28" t="s">
        <v>195</v>
      </c>
      <c r="C41" s="44">
        <v>337.1</v>
      </c>
      <c r="D41" s="32">
        <v>336.4</v>
      </c>
      <c r="E41" s="32">
        <v>8</v>
      </c>
      <c r="F41" s="32">
        <v>1955</v>
      </c>
      <c r="G41" s="32">
        <v>69</v>
      </c>
      <c r="H41" s="39">
        <f t="shared" si="5"/>
        <v>19.657000000000004</v>
      </c>
      <c r="I41" s="30">
        <v>1</v>
      </c>
      <c r="J41" s="81" t="s">
        <v>39</v>
      </c>
      <c r="K41" s="46">
        <f t="shared" ref="K41" si="7">D41*H41</f>
        <v>6612.6148000000012</v>
      </c>
    </row>
    <row r="42" spans="1:13" ht="15" customHeight="1">
      <c r="A42" s="12">
        <v>4</v>
      </c>
      <c r="B42" s="28" t="s">
        <v>196</v>
      </c>
      <c r="C42" s="44">
        <v>450.2</v>
      </c>
      <c r="D42" s="32">
        <v>415.9</v>
      </c>
      <c r="E42" s="32">
        <v>8</v>
      </c>
      <c r="F42" s="32">
        <v>1955</v>
      </c>
      <c r="G42" s="32">
        <v>69</v>
      </c>
      <c r="H42" s="39">
        <f t="shared" si="5"/>
        <v>19.657000000000004</v>
      </c>
      <c r="I42" s="30">
        <v>1</v>
      </c>
      <c r="J42" s="81" t="s">
        <v>46</v>
      </c>
      <c r="K42" s="46">
        <f t="shared" ref="K42:K43" si="8">D42*H42</f>
        <v>8175.3463000000011</v>
      </c>
    </row>
    <row r="43" spans="1:13" ht="13.5" customHeight="1">
      <c r="A43" s="12">
        <v>5</v>
      </c>
      <c r="B43" s="28" t="s">
        <v>197</v>
      </c>
      <c r="C43" s="44">
        <v>449.1</v>
      </c>
      <c r="D43" s="32">
        <v>415.2</v>
      </c>
      <c r="E43" s="32">
        <v>8</v>
      </c>
      <c r="F43" s="32">
        <v>1955</v>
      </c>
      <c r="G43" s="32">
        <v>69</v>
      </c>
      <c r="H43" s="39">
        <f t="shared" si="5"/>
        <v>19.657000000000004</v>
      </c>
      <c r="I43" s="30">
        <v>1</v>
      </c>
      <c r="J43" s="81" t="s">
        <v>46</v>
      </c>
      <c r="K43" s="46">
        <f t="shared" si="8"/>
        <v>8161.586400000001</v>
      </c>
    </row>
    <row r="44" spans="1:13" ht="12.75">
      <c r="A44" s="26"/>
      <c r="B44" s="13" t="s">
        <v>13</v>
      </c>
      <c r="C44" s="14">
        <f>SUM(C39:C43)</f>
        <v>2074.8000000000002</v>
      </c>
      <c r="D44" s="14">
        <f>SUM(D39:D43)</f>
        <v>1939.1000000000001</v>
      </c>
      <c r="E44" s="14">
        <f>SUM(E39:E43)</f>
        <v>40</v>
      </c>
      <c r="F44" s="14"/>
      <c r="G44" s="14"/>
      <c r="H44" s="14"/>
      <c r="I44" s="15"/>
      <c r="J44" s="14"/>
      <c r="K44" s="16">
        <f>SUM(K39:K43)</f>
        <v>38116.88870000001</v>
      </c>
    </row>
    <row r="45" spans="1:13" ht="16.5" thickBot="1">
      <c r="A45" s="114" t="s">
        <v>35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6"/>
    </row>
    <row r="46" spans="1:13" ht="12.75">
      <c r="A46" s="117" t="s">
        <v>0</v>
      </c>
      <c r="B46" s="108" t="s">
        <v>1</v>
      </c>
      <c r="C46" s="106" t="s">
        <v>2</v>
      </c>
      <c r="D46" s="107"/>
      <c r="E46" s="108" t="s">
        <v>3</v>
      </c>
      <c r="F46" s="108" t="s">
        <v>4</v>
      </c>
      <c r="G46" s="111" t="s">
        <v>5</v>
      </c>
      <c r="H46" s="111" t="s">
        <v>6</v>
      </c>
      <c r="I46" s="111" t="s">
        <v>7</v>
      </c>
      <c r="J46" s="120" t="s">
        <v>8</v>
      </c>
      <c r="K46" s="123" t="s">
        <v>9</v>
      </c>
    </row>
    <row r="47" spans="1:13" ht="12.75">
      <c r="A47" s="118"/>
      <c r="B47" s="109"/>
      <c r="C47" s="126" t="s">
        <v>10</v>
      </c>
      <c r="D47" s="126" t="s">
        <v>11</v>
      </c>
      <c r="E47" s="109"/>
      <c r="F47" s="109"/>
      <c r="G47" s="112"/>
      <c r="H47" s="112"/>
      <c r="I47" s="112"/>
      <c r="J47" s="121"/>
      <c r="K47" s="124"/>
    </row>
    <row r="48" spans="1:13" ht="27" customHeight="1">
      <c r="A48" s="119"/>
      <c r="B48" s="110"/>
      <c r="C48" s="110"/>
      <c r="D48" s="110"/>
      <c r="E48" s="110"/>
      <c r="F48" s="110"/>
      <c r="G48" s="113"/>
      <c r="H48" s="113"/>
      <c r="I48" s="113"/>
      <c r="J48" s="122"/>
      <c r="K48" s="125"/>
    </row>
    <row r="49" spans="1:16" ht="12.75">
      <c r="A49" s="12">
        <v>1</v>
      </c>
      <c r="B49" s="2" t="s">
        <v>199</v>
      </c>
      <c r="C49" s="53">
        <v>393.6</v>
      </c>
      <c r="D49" s="53">
        <v>362.7</v>
      </c>
      <c r="E49" s="32">
        <v>8</v>
      </c>
      <c r="F49" s="32">
        <v>1955</v>
      </c>
      <c r="G49" s="32">
        <v>69</v>
      </c>
      <c r="H49" s="39">
        <f>16.84*1.1</f>
        <v>18.524000000000001</v>
      </c>
      <c r="I49" s="32">
        <v>1</v>
      </c>
      <c r="J49" s="12" t="s">
        <v>14</v>
      </c>
      <c r="K49" s="46">
        <f t="shared" ref="K49" si="9">D49*H49</f>
        <v>6718.6548000000003</v>
      </c>
    </row>
    <row r="50" spans="1:16" ht="12.75">
      <c r="A50" s="26"/>
      <c r="B50" s="13" t="s">
        <v>13</v>
      </c>
      <c r="C50" s="14">
        <f>SUM(C45:C49)</f>
        <v>393.6</v>
      </c>
      <c r="D50" s="14">
        <f>SUM(D49:D49)</f>
        <v>362.7</v>
      </c>
      <c r="E50" s="14">
        <f>SUM(E49:E49)</f>
        <v>8</v>
      </c>
      <c r="F50" s="14"/>
      <c r="G50" s="14"/>
      <c r="H50" s="14"/>
      <c r="I50" s="15"/>
      <c r="J50" s="14"/>
      <c r="K50" s="16">
        <f>SUM(K49:K49)</f>
        <v>6718.6548000000003</v>
      </c>
    </row>
    <row r="51" spans="1:16" ht="16.5" thickBot="1">
      <c r="A51" s="114" t="s">
        <v>36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6"/>
    </row>
    <row r="52" spans="1:16" ht="12.75">
      <c r="A52" s="117" t="s">
        <v>0</v>
      </c>
      <c r="B52" s="108" t="s">
        <v>1</v>
      </c>
      <c r="C52" s="106" t="s">
        <v>2</v>
      </c>
      <c r="D52" s="107"/>
      <c r="E52" s="108" t="s">
        <v>3</v>
      </c>
      <c r="F52" s="108" t="s">
        <v>4</v>
      </c>
      <c r="G52" s="111" t="s">
        <v>5</v>
      </c>
      <c r="H52" s="111" t="s">
        <v>6</v>
      </c>
      <c r="I52" s="111" t="s">
        <v>7</v>
      </c>
      <c r="J52" s="120" t="s">
        <v>8</v>
      </c>
      <c r="K52" s="123" t="s">
        <v>9</v>
      </c>
    </row>
    <row r="53" spans="1:16" ht="12.75">
      <c r="A53" s="118"/>
      <c r="B53" s="109"/>
      <c r="C53" s="126" t="s">
        <v>10</v>
      </c>
      <c r="D53" s="126" t="s">
        <v>11</v>
      </c>
      <c r="E53" s="109"/>
      <c r="F53" s="109"/>
      <c r="G53" s="112"/>
      <c r="H53" s="112"/>
      <c r="I53" s="112"/>
      <c r="J53" s="121"/>
      <c r="K53" s="124"/>
    </row>
    <row r="54" spans="1:16" ht="28.5" customHeight="1">
      <c r="A54" s="119"/>
      <c r="B54" s="110"/>
      <c r="C54" s="110"/>
      <c r="D54" s="110"/>
      <c r="E54" s="110"/>
      <c r="F54" s="110"/>
      <c r="G54" s="113"/>
      <c r="H54" s="113"/>
      <c r="I54" s="113"/>
      <c r="J54" s="122"/>
      <c r="K54" s="125"/>
    </row>
    <row r="55" spans="1:16" s="55" customFormat="1" ht="12.75">
      <c r="A55" s="81">
        <v>1</v>
      </c>
      <c r="B55" s="29" t="s">
        <v>200</v>
      </c>
      <c r="C55" s="82">
        <v>636.20000000000005</v>
      </c>
      <c r="D55" s="52">
        <v>407.4</v>
      </c>
      <c r="E55" s="32">
        <v>21</v>
      </c>
      <c r="F55" s="32">
        <v>1957</v>
      </c>
      <c r="G55" s="32">
        <v>73</v>
      </c>
      <c r="H55" s="39">
        <f>18.52*1.1</f>
        <v>20.372</v>
      </c>
      <c r="I55" s="30">
        <v>1</v>
      </c>
      <c r="J55" s="30" t="s">
        <v>12</v>
      </c>
      <c r="K55" s="83">
        <f t="shared" ref="K55" si="10">D55*H55</f>
        <v>8299.5527999999995</v>
      </c>
    </row>
    <row r="56" spans="1:16" ht="12.75">
      <c r="A56" s="26"/>
      <c r="B56" s="13" t="s">
        <v>13</v>
      </c>
      <c r="C56" s="14">
        <f>SUM(C55:C55)</f>
        <v>636.20000000000005</v>
      </c>
      <c r="D56" s="14">
        <f>SUM(D55:D55)</f>
        <v>407.4</v>
      </c>
      <c r="E56" s="14">
        <f>SUM(E55:E55)</f>
        <v>21</v>
      </c>
      <c r="F56" s="14"/>
      <c r="G56" s="14"/>
      <c r="H56" s="14"/>
      <c r="I56" s="15"/>
      <c r="J56" s="14"/>
      <c r="K56" s="16">
        <f>SUM(K55:K55)</f>
        <v>8299.5527999999995</v>
      </c>
      <c r="M56" s="11"/>
      <c r="N56" s="11"/>
      <c r="O56" s="11"/>
      <c r="P56" s="11"/>
    </row>
    <row r="57" spans="1:16" ht="15.75">
      <c r="A57" s="135" t="s">
        <v>37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7"/>
      <c r="M57" s="11"/>
      <c r="N57" s="11"/>
      <c r="O57" s="11"/>
      <c r="P57" s="11"/>
    </row>
    <row r="58" spans="1:16" ht="12.75">
      <c r="A58" s="118" t="s">
        <v>0</v>
      </c>
      <c r="B58" s="109" t="s">
        <v>1</v>
      </c>
      <c r="C58" s="144" t="s">
        <v>2</v>
      </c>
      <c r="D58" s="145"/>
      <c r="E58" s="109" t="s">
        <v>3</v>
      </c>
      <c r="F58" s="109" t="s">
        <v>4</v>
      </c>
      <c r="G58" s="112" t="s">
        <v>5</v>
      </c>
      <c r="H58" s="112" t="s">
        <v>6</v>
      </c>
      <c r="I58" s="112" t="s">
        <v>7</v>
      </c>
      <c r="J58" s="121" t="s">
        <v>8</v>
      </c>
      <c r="K58" s="143" t="s">
        <v>9</v>
      </c>
      <c r="M58" s="11"/>
      <c r="N58" s="11"/>
      <c r="O58" s="11"/>
      <c r="P58" s="11"/>
    </row>
    <row r="59" spans="1:16" ht="12.75">
      <c r="A59" s="118"/>
      <c r="B59" s="109"/>
      <c r="C59" s="126" t="s">
        <v>10</v>
      </c>
      <c r="D59" s="126" t="s">
        <v>11</v>
      </c>
      <c r="E59" s="109"/>
      <c r="F59" s="109"/>
      <c r="G59" s="112"/>
      <c r="H59" s="112"/>
      <c r="I59" s="112"/>
      <c r="J59" s="121"/>
      <c r="K59" s="124"/>
      <c r="M59" s="11"/>
      <c r="N59" s="11"/>
      <c r="O59" s="11"/>
      <c r="P59" s="11"/>
    </row>
    <row r="60" spans="1:16" ht="27" customHeight="1">
      <c r="A60" s="119"/>
      <c r="B60" s="110"/>
      <c r="C60" s="110"/>
      <c r="D60" s="110"/>
      <c r="E60" s="110"/>
      <c r="F60" s="110"/>
      <c r="G60" s="113"/>
      <c r="H60" s="113"/>
      <c r="I60" s="113"/>
      <c r="J60" s="122"/>
      <c r="K60" s="125"/>
      <c r="M60" s="11"/>
      <c r="N60" s="11"/>
      <c r="O60" s="11"/>
      <c r="P60" s="11"/>
    </row>
    <row r="61" spans="1:16" ht="12.75">
      <c r="A61" s="3">
        <v>1</v>
      </c>
      <c r="B61" s="2" t="s">
        <v>179</v>
      </c>
      <c r="C61" s="6">
        <v>384.5</v>
      </c>
      <c r="D61" s="6">
        <v>384.5</v>
      </c>
      <c r="E61" s="6">
        <v>8</v>
      </c>
      <c r="F61" s="6">
        <v>1959</v>
      </c>
      <c r="G61" s="6">
        <v>73</v>
      </c>
      <c r="H61" s="94">
        <f>14.82*1.1</f>
        <v>16.302000000000003</v>
      </c>
      <c r="I61" s="7" t="s">
        <v>32</v>
      </c>
      <c r="J61" s="56" t="s">
        <v>23</v>
      </c>
      <c r="K61" s="85">
        <f t="shared" ref="K61:K62" si="11">H61*D61</f>
        <v>6268.1190000000015</v>
      </c>
      <c r="M61" s="11"/>
      <c r="N61" s="11"/>
      <c r="O61" s="89"/>
      <c r="P61" s="11"/>
    </row>
    <row r="62" spans="1:16" ht="12.75">
      <c r="A62" s="3">
        <v>2</v>
      </c>
      <c r="B62" s="2" t="s">
        <v>180</v>
      </c>
      <c r="C62" s="6">
        <v>372</v>
      </c>
      <c r="D62" s="6">
        <v>372</v>
      </c>
      <c r="E62" s="6">
        <v>8</v>
      </c>
      <c r="F62" s="6">
        <v>1959</v>
      </c>
      <c r="G62" s="6">
        <v>73</v>
      </c>
      <c r="H62" s="94">
        <f>14.82*1.1</f>
        <v>16.302000000000003</v>
      </c>
      <c r="I62" s="7" t="s">
        <v>32</v>
      </c>
      <c r="J62" s="56" t="s">
        <v>23</v>
      </c>
      <c r="K62" s="85">
        <f t="shared" si="11"/>
        <v>6064.344000000001</v>
      </c>
    </row>
    <row r="63" spans="1:16" s="8" customFormat="1" ht="13.5" thickBot="1">
      <c r="A63" s="4"/>
      <c r="B63" s="9" t="s">
        <v>13</v>
      </c>
      <c r="C63" s="18">
        <f>SUM(C61:C62)</f>
        <v>756.5</v>
      </c>
      <c r="D63" s="18">
        <f>SUM(D61:D62)</f>
        <v>756.5</v>
      </c>
      <c r="E63" s="18">
        <f>SUM(E61:E62)</f>
        <v>16</v>
      </c>
      <c r="F63" s="18"/>
      <c r="G63" s="18"/>
      <c r="H63" s="19"/>
      <c r="I63" s="20"/>
      <c r="J63" s="21"/>
      <c r="K63" s="23">
        <f>SUM(K61:K62)</f>
        <v>12332.463000000003</v>
      </c>
      <c r="L63" s="10"/>
    </row>
    <row r="64" spans="1:16" ht="16.5" thickBot="1">
      <c r="A64" s="114" t="s">
        <v>38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6"/>
    </row>
    <row r="65" spans="1:13" ht="12.75">
      <c r="A65" s="117" t="s">
        <v>0</v>
      </c>
      <c r="B65" s="108" t="s">
        <v>1</v>
      </c>
      <c r="C65" s="106" t="s">
        <v>2</v>
      </c>
      <c r="D65" s="107"/>
      <c r="E65" s="108" t="s">
        <v>3</v>
      </c>
      <c r="F65" s="108" t="s">
        <v>4</v>
      </c>
      <c r="G65" s="111" t="s">
        <v>5</v>
      </c>
      <c r="H65" s="111" t="s">
        <v>6</v>
      </c>
      <c r="I65" s="111" t="s">
        <v>7</v>
      </c>
      <c r="J65" s="120" t="s">
        <v>8</v>
      </c>
      <c r="K65" s="123" t="s">
        <v>9</v>
      </c>
    </row>
    <row r="66" spans="1:13" ht="12.75">
      <c r="A66" s="118"/>
      <c r="B66" s="109"/>
      <c r="C66" s="126" t="s">
        <v>10</v>
      </c>
      <c r="D66" s="126" t="s">
        <v>11</v>
      </c>
      <c r="E66" s="109"/>
      <c r="F66" s="109"/>
      <c r="G66" s="112"/>
      <c r="H66" s="112"/>
      <c r="I66" s="112"/>
      <c r="J66" s="121"/>
      <c r="K66" s="124"/>
    </row>
    <row r="67" spans="1:13" ht="22.5" customHeight="1">
      <c r="A67" s="119"/>
      <c r="B67" s="110"/>
      <c r="C67" s="110"/>
      <c r="D67" s="110"/>
      <c r="E67" s="110"/>
      <c r="F67" s="110"/>
      <c r="G67" s="113"/>
      <c r="H67" s="113"/>
      <c r="I67" s="113"/>
      <c r="J67" s="122"/>
      <c r="K67" s="125"/>
    </row>
    <row r="68" spans="1:13" ht="12.75">
      <c r="A68" s="3">
        <v>1</v>
      </c>
      <c r="B68" s="2" t="s">
        <v>93</v>
      </c>
      <c r="C68" s="12">
        <v>220.9</v>
      </c>
      <c r="D68" s="12">
        <v>220.9</v>
      </c>
      <c r="E68" s="12">
        <v>8</v>
      </c>
      <c r="F68" s="12">
        <v>1949</v>
      </c>
      <c r="G68" s="12">
        <v>64</v>
      </c>
      <c r="H68" s="94">
        <f>18.24*1.1</f>
        <v>20.064</v>
      </c>
      <c r="I68" s="7" t="s">
        <v>32</v>
      </c>
      <c r="J68" s="12" t="s">
        <v>12</v>
      </c>
      <c r="K68" s="46">
        <f t="shared" ref="K68:K69" si="12">D68*H68</f>
        <v>4432.1376</v>
      </c>
    </row>
    <row r="69" spans="1:13" ht="12.75">
      <c r="A69" s="3">
        <v>2</v>
      </c>
      <c r="B69" s="2" t="s">
        <v>94</v>
      </c>
      <c r="C69" s="12">
        <v>382.1</v>
      </c>
      <c r="D69" s="12">
        <v>382.1</v>
      </c>
      <c r="E69" s="12">
        <v>11</v>
      </c>
      <c r="F69" s="12">
        <v>1949</v>
      </c>
      <c r="G69" s="12">
        <v>64</v>
      </c>
      <c r="H69" s="94">
        <f>18.24*1.1</f>
        <v>20.064</v>
      </c>
      <c r="I69" s="7" t="s">
        <v>32</v>
      </c>
      <c r="J69" s="12" t="s">
        <v>14</v>
      </c>
      <c r="K69" s="46">
        <f t="shared" si="12"/>
        <v>7666.4544000000005</v>
      </c>
    </row>
    <row r="70" spans="1:13" s="8" customFormat="1" ht="13.5" thickBot="1">
      <c r="A70" s="4"/>
      <c r="B70" s="17" t="s">
        <v>13</v>
      </c>
      <c r="C70" s="18">
        <f>SUM(C68:C69)</f>
        <v>603</v>
      </c>
      <c r="D70" s="18">
        <f>SUM(D68:D69)</f>
        <v>603</v>
      </c>
      <c r="E70" s="18">
        <f>SUM(E68:E69)</f>
        <v>19</v>
      </c>
      <c r="F70" s="18"/>
      <c r="G70" s="18"/>
      <c r="H70" s="19"/>
      <c r="I70" s="7"/>
      <c r="J70" s="21"/>
      <c r="K70" s="23">
        <f>SUM(K68:K69)</f>
        <v>12098.592000000001</v>
      </c>
    </row>
    <row r="71" spans="1:13" ht="16.5" thickBot="1">
      <c r="A71" s="151" t="s">
        <v>82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3"/>
    </row>
    <row r="72" spans="1:13" ht="18.75" customHeight="1">
      <c r="A72" s="117" t="s">
        <v>0</v>
      </c>
      <c r="B72" s="108" t="s">
        <v>1</v>
      </c>
      <c r="C72" s="106" t="s">
        <v>2</v>
      </c>
      <c r="D72" s="107"/>
      <c r="E72" s="108" t="s">
        <v>3</v>
      </c>
      <c r="F72" s="108" t="s">
        <v>4</v>
      </c>
      <c r="G72" s="111" t="s">
        <v>5</v>
      </c>
      <c r="H72" s="111" t="s">
        <v>6</v>
      </c>
      <c r="I72" s="111" t="s">
        <v>7</v>
      </c>
      <c r="J72" s="120" t="s">
        <v>8</v>
      </c>
      <c r="K72" s="123" t="s">
        <v>9</v>
      </c>
    </row>
    <row r="73" spans="1:13" ht="12.75">
      <c r="A73" s="118"/>
      <c r="B73" s="109"/>
      <c r="C73" s="126" t="s">
        <v>10</v>
      </c>
      <c r="D73" s="126" t="s">
        <v>11</v>
      </c>
      <c r="E73" s="109"/>
      <c r="F73" s="109"/>
      <c r="G73" s="112"/>
      <c r="H73" s="112"/>
      <c r="I73" s="112"/>
      <c r="J73" s="121"/>
      <c r="K73" s="124"/>
    </row>
    <row r="74" spans="1:13" ht="19.5" customHeight="1">
      <c r="A74" s="119"/>
      <c r="B74" s="110"/>
      <c r="C74" s="110"/>
      <c r="D74" s="110"/>
      <c r="E74" s="110"/>
      <c r="F74" s="110"/>
      <c r="G74" s="113"/>
      <c r="H74" s="113"/>
      <c r="I74" s="113"/>
      <c r="J74" s="122"/>
      <c r="K74" s="125"/>
      <c r="M74" s="8"/>
    </row>
    <row r="75" spans="1:13" ht="13.15" customHeight="1">
      <c r="A75" s="27">
        <v>1</v>
      </c>
      <c r="B75" s="28" t="s">
        <v>95</v>
      </c>
      <c r="C75" s="53">
        <v>5233</v>
      </c>
      <c r="D75" s="38">
        <v>2068.1</v>
      </c>
      <c r="E75" s="24">
        <v>90</v>
      </c>
      <c r="F75" s="24">
        <v>1986</v>
      </c>
      <c r="G75" s="38">
        <v>26</v>
      </c>
      <c r="H75" s="95">
        <f>18.57*1.1</f>
        <v>20.427000000000003</v>
      </c>
      <c r="I75" s="87">
        <v>1</v>
      </c>
      <c r="J75" s="56" t="s">
        <v>33</v>
      </c>
      <c r="K75" s="46">
        <f t="shared" ref="K75:K76" si="13">D75*H75</f>
        <v>42245.078700000005</v>
      </c>
      <c r="M75" s="8"/>
    </row>
    <row r="76" spans="1:13" ht="12.75">
      <c r="A76" s="12">
        <v>2</v>
      </c>
      <c r="B76" s="2" t="s">
        <v>181</v>
      </c>
      <c r="C76" s="53">
        <v>281.8</v>
      </c>
      <c r="D76" s="12">
        <v>235.3</v>
      </c>
      <c r="E76" s="12">
        <v>4</v>
      </c>
      <c r="F76" s="12">
        <v>1951</v>
      </c>
      <c r="G76" s="12">
        <f>2012-F76</f>
        <v>61</v>
      </c>
      <c r="H76" s="95">
        <f>18.57*1.1</f>
        <v>20.427000000000003</v>
      </c>
      <c r="I76" s="25">
        <v>1</v>
      </c>
      <c r="J76" s="76" t="s">
        <v>185</v>
      </c>
      <c r="K76" s="46">
        <f t="shared" si="13"/>
        <v>4806.4731000000011</v>
      </c>
    </row>
    <row r="77" spans="1:13" s="8" customFormat="1" ht="13.5" thickBot="1">
      <c r="A77" s="26"/>
      <c r="B77" s="13" t="s">
        <v>13</v>
      </c>
      <c r="C77" s="14">
        <f>SUM(C75:C76)</f>
        <v>5514.8</v>
      </c>
      <c r="D77" s="14">
        <f>SUM(D75:D76)</f>
        <v>2303.4</v>
      </c>
      <c r="E77" s="14">
        <v>94</v>
      </c>
      <c r="F77" s="14"/>
      <c r="G77" s="14"/>
      <c r="H77" s="14"/>
      <c r="I77" s="15"/>
      <c r="J77" s="14"/>
      <c r="K77" s="22">
        <f>SUM(K75:K76)</f>
        <v>47051.551800000008</v>
      </c>
      <c r="L77" s="10"/>
    </row>
    <row r="78" spans="1:13" s="8" customFormat="1" ht="16.5" thickBot="1">
      <c r="A78" s="114" t="s">
        <v>201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6"/>
      <c r="L78" s="10"/>
    </row>
    <row r="79" spans="1:13" s="8" customFormat="1" ht="12.75">
      <c r="A79" s="117" t="s">
        <v>0</v>
      </c>
      <c r="B79" s="108" t="s">
        <v>1</v>
      </c>
      <c r="C79" s="106" t="s">
        <v>2</v>
      </c>
      <c r="D79" s="107"/>
      <c r="E79" s="108" t="s">
        <v>3</v>
      </c>
      <c r="F79" s="108" t="s">
        <v>4</v>
      </c>
      <c r="G79" s="111" t="s">
        <v>5</v>
      </c>
      <c r="H79" s="111" t="s">
        <v>6</v>
      </c>
      <c r="I79" s="111" t="s">
        <v>7</v>
      </c>
      <c r="J79" s="120" t="s">
        <v>8</v>
      </c>
      <c r="K79" s="123" t="s">
        <v>9</v>
      </c>
      <c r="L79" s="10"/>
    </row>
    <row r="80" spans="1:13" s="8" customFormat="1" ht="12.75">
      <c r="A80" s="118"/>
      <c r="B80" s="109"/>
      <c r="C80" s="126" t="s">
        <v>10</v>
      </c>
      <c r="D80" s="126" t="s">
        <v>11</v>
      </c>
      <c r="E80" s="109"/>
      <c r="F80" s="109"/>
      <c r="G80" s="112"/>
      <c r="H80" s="112"/>
      <c r="I80" s="112"/>
      <c r="J80" s="121"/>
      <c r="K80" s="124"/>
      <c r="L80" s="10"/>
    </row>
    <row r="81" spans="1:12" s="8" customFormat="1" ht="19.899999999999999" customHeight="1">
      <c r="A81" s="119"/>
      <c r="B81" s="110"/>
      <c r="C81" s="110"/>
      <c r="D81" s="110"/>
      <c r="E81" s="110"/>
      <c r="F81" s="110"/>
      <c r="G81" s="113"/>
      <c r="H81" s="113"/>
      <c r="I81" s="113"/>
      <c r="J81" s="122"/>
      <c r="K81" s="125"/>
      <c r="L81" s="10"/>
    </row>
    <row r="82" spans="1:12" s="8" customFormat="1" ht="12.75">
      <c r="A82" s="12">
        <v>1</v>
      </c>
      <c r="B82" s="29" t="s">
        <v>96</v>
      </c>
      <c r="C82" s="44">
        <v>304.39999999999998</v>
      </c>
      <c r="D82" s="32">
        <v>161.69999999999999</v>
      </c>
      <c r="E82" s="32">
        <v>6</v>
      </c>
      <c r="F82" s="32">
        <v>1933</v>
      </c>
      <c r="G82" s="32">
        <v>83</v>
      </c>
      <c r="H82" s="39">
        <f>19.44*1.1</f>
        <v>21.384000000000004</v>
      </c>
      <c r="I82" s="30">
        <v>1</v>
      </c>
      <c r="J82" s="56" t="s">
        <v>23</v>
      </c>
      <c r="K82" s="46">
        <f t="shared" ref="K82:K83" si="14">D82*H82</f>
        <v>3457.7928000000002</v>
      </c>
      <c r="L82" s="10"/>
    </row>
    <row r="83" spans="1:12" s="8" customFormat="1" ht="12.75">
      <c r="A83" s="12">
        <v>2</v>
      </c>
      <c r="B83" s="29" t="s">
        <v>97</v>
      </c>
      <c r="C83" s="44">
        <v>272.7</v>
      </c>
      <c r="D83" s="32">
        <v>272.7</v>
      </c>
      <c r="E83" s="32">
        <v>8</v>
      </c>
      <c r="F83" s="32">
        <v>1954</v>
      </c>
      <c r="G83" s="32">
        <v>72</v>
      </c>
      <c r="H83" s="39">
        <f>19.44*1.1</f>
        <v>21.384000000000004</v>
      </c>
      <c r="I83" s="30">
        <v>1</v>
      </c>
      <c r="J83" s="12" t="s">
        <v>12</v>
      </c>
      <c r="K83" s="46">
        <f t="shared" si="14"/>
        <v>5831.4168000000009</v>
      </c>
      <c r="L83" s="10"/>
    </row>
    <row r="84" spans="1:12" s="8" customFormat="1" ht="12.75">
      <c r="A84" s="26"/>
      <c r="B84" s="13" t="s">
        <v>13</v>
      </c>
      <c r="C84" s="14">
        <f>SUM(C82:C83)</f>
        <v>577.09999999999991</v>
      </c>
      <c r="D84" s="14">
        <f>SUM(D82:D83)</f>
        <v>434.4</v>
      </c>
      <c r="E84" s="14">
        <f>SUM(E82:E83)</f>
        <v>14</v>
      </c>
      <c r="F84" s="14"/>
      <c r="G84" s="14"/>
      <c r="H84" s="14"/>
      <c r="I84" s="15"/>
      <c r="J84" s="14"/>
      <c r="K84" s="16">
        <f>SUM(K82:K83)</f>
        <v>9289.209600000002</v>
      </c>
      <c r="L84" s="10"/>
    </row>
    <row r="85" spans="1:12" s="8" customFormat="1" ht="16.5" thickBot="1">
      <c r="A85" s="114" t="s">
        <v>202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6"/>
      <c r="L85" s="10"/>
    </row>
    <row r="86" spans="1:12" s="8" customFormat="1" ht="12.75">
      <c r="A86" s="117" t="s">
        <v>0</v>
      </c>
      <c r="B86" s="108" t="s">
        <v>1</v>
      </c>
      <c r="C86" s="106" t="s">
        <v>2</v>
      </c>
      <c r="D86" s="107"/>
      <c r="E86" s="108" t="s">
        <v>3</v>
      </c>
      <c r="F86" s="108" t="s">
        <v>4</v>
      </c>
      <c r="G86" s="111" t="s">
        <v>5</v>
      </c>
      <c r="H86" s="111" t="s">
        <v>6</v>
      </c>
      <c r="I86" s="111" t="s">
        <v>7</v>
      </c>
      <c r="J86" s="120" t="s">
        <v>8</v>
      </c>
      <c r="K86" s="123" t="s">
        <v>9</v>
      </c>
      <c r="L86" s="10"/>
    </row>
    <row r="87" spans="1:12" s="8" customFormat="1" ht="12.75">
      <c r="A87" s="118"/>
      <c r="B87" s="109"/>
      <c r="C87" s="126" t="s">
        <v>10</v>
      </c>
      <c r="D87" s="126" t="s">
        <v>11</v>
      </c>
      <c r="E87" s="109"/>
      <c r="F87" s="109"/>
      <c r="G87" s="112"/>
      <c r="H87" s="112"/>
      <c r="I87" s="112"/>
      <c r="J87" s="121"/>
      <c r="K87" s="124"/>
      <c r="L87" s="10"/>
    </row>
    <row r="88" spans="1:12" s="8" customFormat="1" ht="24.75" customHeight="1">
      <c r="A88" s="119"/>
      <c r="B88" s="110"/>
      <c r="C88" s="110"/>
      <c r="D88" s="110"/>
      <c r="E88" s="110"/>
      <c r="F88" s="110"/>
      <c r="G88" s="113"/>
      <c r="H88" s="113"/>
      <c r="I88" s="113"/>
      <c r="J88" s="122"/>
      <c r="K88" s="125"/>
      <c r="L88" s="10"/>
    </row>
    <row r="89" spans="1:12" s="8" customFormat="1" ht="13.15" customHeight="1">
      <c r="A89" s="12">
        <v>1</v>
      </c>
      <c r="B89" s="2" t="s">
        <v>182</v>
      </c>
      <c r="C89" s="53">
        <v>315.5</v>
      </c>
      <c r="D89" s="53">
        <v>315.5</v>
      </c>
      <c r="E89" s="32">
        <v>6</v>
      </c>
      <c r="F89" s="32">
        <v>1957</v>
      </c>
      <c r="G89" s="32">
        <v>62</v>
      </c>
      <c r="H89" s="39">
        <f>19.75*1.1</f>
        <v>21.725000000000001</v>
      </c>
      <c r="I89" s="32">
        <v>1</v>
      </c>
      <c r="J89" s="12" t="s">
        <v>14</v>
      </c>
      <c r="K89" s="46">
        <f t="shared" ref="K89" si="15">D89*H89</f>
        <v>6854.2375000000002</v>
      </c>
      <c r="L89" s="10"/>
    </row>
    <row r="90" spans="1:12" s="8" customFormat="1" ht="13.15" customHeight="1">
      <c r="A90" s="26"/>
      <c r="B90" s="13" t="s">
        <v>13</v>
      </c>
      <c r="C90" s="14">
        <f>SUM(C85:C89)</f>
        <v>315.5</v>
      </c>
      <c r="D90" s="14">
        <f>SUM(D89:D89)</f>
        <v>315.5</v>
      </c>
      <c r="E90" s="34">
        <v>6</v>
      </c>
      <c r="F90" s="14"/>
      <c r="G90" s="14"/>
      <c r="H90" s="14"/>
      <c r="I90" s="15"/>
      <c r="J90" s="14"/>
      <c r="K90" s="16">
        <f>SUM(K89:K89)</f>
        <v>6854.2375000000002</v>
      </c>
      <c r="L90" s="10"/>
    </row>
    <row r="91" spans="1:12" s="8" customFormat="1" ht="21.75" customHeight="1" thickBot="1">
      <c r="A91" s="114" t="s">
        <v>203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6"/>
      <c r="L91" s="10"/>
    </row>
    <row r="92" spans="1:12" s="8" customFormat="1" ht="13.15" customHeight="1">
      <c r="A92" s="117" t="s">
        <v>0</v>
      </c>
      <c r="B92" s="108" t="s">
        <v>1</v>
      </c>
      <c r="C92" s="106" t="s">
        <v>2</v>
      </c>
      <c r="D92" s="107"/>
      <c r="E92" s="108" t="s">
        <v>3</v>
      </c>
      <c r="F92" s="108" t="s">
        <v>4</v>
      </c>
      <c r="G92" s="111" t="s">
        <v>5</v>
      </c>
      <c r="H92" s="111" t="s">
        <v>6</v>
      </c>
      <c r="I92" s="111" t="s">
        <v>7</v>
      </c>
      <c r="J92" s="120" t="s">
        <v>8</v>
      </c>
      <c r="K92" s="123" t="s">
        <v>9</v>
      </c>
      <c r="L92" s="10"/>
    </row>
    <row r="93" spans="1:12" s="8" customFormat="1" ht="13.15" customHeight="1">
      <c r="A93" s="118"/>
      <c r="B93" s="109"/>
      <c r="C93" s="126" t="s">
        <v>10</v>
      </c>
      <c r="D93" s="126" t="s">
        <v>11</v>
      </c>
      <c r="E93" s="109"/>
      <c r="F93" s="109"/>
      <c r="G93" s="112"/>
      <c r="H93" s="112"/>
      <c r="I93" s="112"/>
      <c r="J93" s="121"/>
      <c r="K93" s="124"/>
      <c r="L93" s="10"/>
    </row>
    <row r="94" spans="1:12" s="8" customFormat="1" ht="21.75" customHeight="1">
      <c r="A94" s="119"/>
      <c r="B94" s="110"/>
      <c r="C94" s="110"/>
      <c r="D94" s="110"/>
      <c r="E94" s="110"/>
      <c r="F94" s="110"/>
      <c r="G94" s="113"/>
      <c r="H94" s="113"/>
      <c r="I94" s="113"/>
      <c r="J94" s="122"/>
      <c r="K94" s="125"/>
      <c r="L94" s="10"/>
    </row>
    <row r="95" spans="1:12" s="8" customFormat="1" ht="13.15" customHeight="1">
      <c r="A95" s="12">
        <v>1</v>
      </c>
      <c r="B95" s="29" t="s">
        <v>98</v>
      </c>
      <c r="C95" s="44">
        <v>2700.1</v>
      </c>
      <c r="D95" s="32">
        <v>1661.8</v>
      </c>
      <c r="E95" s="32">
        <v>136</v>
      </c>
      <c r="F95" s="32">
        <v>1987</v>
      </c>
      <c r="G95" s="32">
        <v>21</v>
      </c>
      <c r="H95" s="39">
        <f>20.25*1.1</f>
        <v>22.275000000000002</v>
      </c>
      <c r="I95" s="30">
        <v>1</v>
      </c>
      <c r="J95" s="56" t="s">
        <v>51</v>
      </c>
      <c r="K95" s="46">
        <f t="shared" ref="K95" si="16">D95*H95</f>
        <v>37016.595000000001</v>
      </c>
      <c r="L95" s="10"/>
    </row>
    <row r="96" spans="1:12" s="8" customFormat="1" ht="13.15" customHeight="1">
      <c r="A96" s="90"/>
      <c r="B96" s="13" t="s">
        <v>13</v>
      </c>
      <c r="C96" s="91">
        <v>2700.1</v>
      </c>
      <c r="D96" s="92">
        <v>1661.8</v>
      </c>
      <c r="E96" s="92">
        <v>136</v>
      </c>
      <c r="F96" s="32"/>
      <c r="G96" s="32"/>
      <c r="H96" s="39"/>
      <c r="I96" s="30"/>
      <c r="J96" s="56"/>
      <c r="K96" s="16">
        <f>SUM(K95:K95)</f>
        <v>37016.595000000001</v>
      </c>
      <c r="L96" s="10"/>
    </row>
    <row r="97" spans="1:13" s="8" customFormat="1" ht="20.25" customHeight="1" thickBot="1">
      <c r="A97" s="114" t="s">
        <v>204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6"/>
      <c r="L97" s="10"/>
    </row>
    <row r="98" spans="1:13" s="8" customFormat="1" ht="13.15" customHeight="1">
      <c r="A98" s="117" t="s">
        <v>0</v>
      </c>
      <c r="B98" s="108" t="s">
        <v>1</v>
      </c>
      <c r="C98" s="106" t="s">
        <v>2</v>
      </c>
      <c r="D98" s="107"/>
      <c r="E98" s="108" t="s">
        <v>3</v>
      </c>
      <c r="F98" s="108" t="s">
        <v>4</v>
      </c>
      <c r="G98" s="111" t="s">
        <v>5</v>
      </c>
      <c r="H98" s="111" t="s">
        <v>6</v>
      </c>
      <c r="I98" s="111" t="s">
        <v>7</v>
      </c>
      <c r="J98" s="120" t="s">
        <v>8</v>
      </c>
      <c r="K98" s="123" t="s">
        <v>9</v>
      </c>
      <c r="L98" s="10"/>
    </row>
    <row r="99" spans="1:13" s="8" customFormat="1" ht="13.15" customHeight="1">
      <c r="A99" s="118"/>
      <c r="B99" s="109"/>
      <c r="C99" s="126" t="s">
        <v>10</v>
      </c>
      <c r="D99" s="126" t="s">
        <v>11</v>
      </c>
      <c r="E99" s="109"/>
      <c r="F99" s="109"/>
      <c r="G99" s="112"/>
      <c r="H99" s="112"/>
      <c r="I99" s="112"/>
      <c r="J99" s="121"/>
      <c r="K99" s="124"/>
      <c r="L99" s="10"/>
    </row>
    <row r="100" spans="1:13" s="8" customFormat="1" ht="13.15" customHeight="1">
      <c r="A100" s="119"/>
      <c r="B100" s="110"/>
      <c r="C100" s="110"/>
      <c r="D100" s="110"/>
      <c r="E100" s="110"/>
      <c r="F100" s="110"/>
      <c r="G100" s="113"/>
      <c r="H100" s="113"/>
      <c r="I100" s="113"/>
      <c r="J100" s="122"/>
      <c r="K100" s="125"/>
      <c r="L100" s="10"/>
    </row>
    <row r="101" spans="1:13" s="8" customFormat="1" ht="13.15" customHeight="1">
      <c r="A101" s="12">
        <v>1</v>
      </c>
      <c r="B101" s="29" t="s">
        <v>183</v>
      </c>
      <c r="C101" s="44">
        <v>559.1</v>
      </c>
      <c r="D101" s="32">
        <v>479.1</v>
      </c>
      <c r="E101" s="32">
        <v>10</v>
      </c>
      <c r="F101" s="32">
        <v>1958</v>
      </c>
      <c r="G101" s="32">
        <v>54</v>
      </c>
      <c r="H101" s="39">
        <f>20.25*1.1</f>
        <v>22.275000000000002</v>
      </c>
      <c r="I101" s="30">
        <v>1</v>
      </c>
      <c r="J101" s="56" t="s">
        <v>22</v>
      </c>
      <c r="K101" s="46">
        <f t="shared" ref="K101:K102" si="17">D101*H101</f>
        <v>10671.952500000001</v>
      </c>
      <c r="L101" s="10"/>
    </row>
    <row r="102" spans="1:13" s="8" customFormat="1" ht="13.15" customHeight="1">
      <c r="A102" s="12">
        <v>2</v>
      </c>
      <c r="B102" s="29" t="s">
        <v>184</v>
      </c>
      <c r="C102" s="44">
        <v>558.5</v>
      </c>
      <c r="D102" s="32">
        <v>479.7</v>
      </c>
      <c r="E102" s="32">
        <v>10</v>
      </c>
      <c r="F102" s="32">
        <v>1938</v>
      </c>
      <c r="G102" s="32">
        <v>74</v>
      </c>
      <c r="H102" s="39">
        <f t="shared" ref="H102:H108" si="18">20.25*1.1</f>
        <v>22.275000000000002</v>
      </c>
      <c r="I102" s="30">
        <v>1</v>
      </c>
      <c r="J102" s="12" t="s">
        <v>22</v>
      </c>
      <c r="K102" s="46">
        <f t="shared" si="17"/>
        <v>10685.317500000001</v>
      </c>
      <c r="L102" s="10"/>
    </row>
    <row r="103" spans="1:13" s="8" customFormat="1" ht="13.15" customHeight="1">
      <c r="A103" s="26"/>
      <c r="B103" s="13" t="s">
        <v>13</v>
      </c>
      <c r="C103" s="14">
        <f>SUM(C101:C102)</f>
        <v>1117.5999999999999</v>
      </c>
      <c r="D103" s="14">
        <f>SUM(D101:D102)</f>
        <v>958.8</v>
      </c>
      <c r="E103" s="34">
        <f>SUM(E101:E102)</f>
        <v>20</v>
      </c>
      <c r="F103" s="14"/>
      <c r="G103" s="14"/>
      <c r="H103" s="14"/>
      <c r="I103" s="15"/>
      <c r="J103" s="14"/>
      <c r="K103" s="16">
        <f>SUM(K101:K102)</f>
        <v>21357.270000000004</v>
      </c>
      <c r="L103" s="10"/>
    </row>
    <row r="104" spans="1:13" s="8" customFormat="1" ht="20.25" customHeight="1" thickBot="1">
      <c r="A104" s="114" t="s">
        <v>205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6"/>
      <c r="L104" s="10"/>
    </row>
    <row r="105" spans="1:13" s="8" customFormat="1" ht="30" customHeight="1">
      <c r="A105" s="117" t="s">
        <v>0</v>
      </c>
      <c r="B105" s="108" t="s">
        <v>1</v>
      </c>
      <c r="C105" s="106" t="s">
        <v>2</v>
      </c>
      <c r="D105" s="107"/>
      <c r="E105" s="108" t="s">
        <v>3</v>
      </c>
      <c r="F105" s="108" t="s">
        <v>4</v>
      </c>
      <c r="G105" s="111" t="s">
        <v>5</v>
      </c>
      <c r="H105" s="111" t="s">
        <v>6</v>
      </c>
      <c r="I105" s="111" t="s">
        <v>7</v>
      </c>
      <c r="J105" s="120" t="s">
        <v>8</v>
      </c>
      <c r="K105" s="123" t="s">
        <v>9</v>
      </c>
      <c r="L105" s="10"/>
    </row>
    <row r="106" spans="1:13" s="8" customFormat="1" ht="17.25" customHeight="1">
      <c r="A106" s="118"/>
      <c r="B106" s="109"/>
      <c r="C106" s="126" t="s">
        <v>10</v>
      </c>
      <c r="D106" s="126" t="s">
        <v>11</v>
      </c>
      <c r="E106" s="109"/>
      <c r="F106" s="109"/>
      <c r="G106" s="112"/>
      <c r="H106" s="112"/>
      <c r="I106" s="112"/>
      <c r="J106" s="121"/>
      <c r="K106" s="124"/>
      <c r="L106" s="10"/>
    </row>
    <row r="107" spans="1:13" s="8" customFormat="1" ht="12.75" customHeight="1">
      <c r="A107" s="119"/>
      <c r="B107" s="110"/>
      <c r="C107" s="110"/>
      <c r="D107" s="110"/>
      <c r="E107" s="110"/>
      <c r="F107" s="110"/>
      <c r="G107" s="113"/>
      <c r="H107" s="113"/>
      <c r="I107" s="113"/>
      <c r="J107" s="122"/>
      <c r="K107" s="125"/>
      <c r="L107" s="10"/>
    </row>
    <row r="108" spans="1:13" s="8" customFormat="1" ht="12.75" customHeight="1">
      <c r="A108" s="81">
        <v>1</v>
      </c>
      <c r="B108" s="29" t="s">
        <v>99</v>
      </c>
      <c r="C108" s="82">
        <v>618.6</v>
      </c>
      <c r="D108" s="32">
        <v>459.2</v>
      </c>
      <c r="E108" s="32">
        <v>12</v>
      </c>
      <c r="F108" s="32">
        <v>1957</v>
      </c>
      <c r="G108" s="32">
        <v>45</v>
      </c>
      <c r="H108" s="39">
        <f t="shared" si="18"/>
        <v>22.275000000000002</v>
      </c>
      <c r="I108" s="30">
        <v>1</v>
      </c>
      <c r="J108" s="81" t="s">
        <v>84</v>
      </c>
      <c r="K108" s="83">
        <f>D108*H108</f>
        <v>10228.68</v>
      </c>
      <c r="L108" s="10"/>
    </row>
    <row r="109" spans="1:13" s="8" customFormat="1" ht="13.15" customHeight="1">
      <c r="A109" s="26"/>
      <c r="B109" s="13" t="s">
        <v>13</v>
      </c>
      <c r="C109" s="14">
        <f>SUM(C108:C108)</f>
        <v>618.6</v>
      </c>
      <c r="D109" s="14">
        <f>SUM(D108:D108)</f>
        <v>459.2</v>
      </c>
      <c r="E109" s="34">
        <f>SUM(E108:E108)</f>
        <v>12</v>
      </c>
      <c r="F109" s="14"/>
      <c r="G109" s="14"/>
      <c r="H109" s="14"/>
      <c r="I109" s="15"/>
      <c r="J109" s="14"/>
      <c r="K109" s="16">
        <f>SUM(K108:K108)</f>
        <v>10228.68</v>
      </c>
      <c r="L109" s="10"/>
      <c r="M109" s="86"/>
    </row>
    <row r="110" spans="1:13" s="8" customFormat="1" ht="16.5" thickBot="1">
      <c r="A110" s="114" t="s">
        <v>212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6"/>
      <c r="L110" s="10"/>
    </row>
    <row r="111" spans="1:13" s="8" customFormat="1" ht="12.75">
      <c r="A111" s="117" t="s">
        <v>0</v>
      </c>
      <c r="B111" s="108" t="s">
        <v>1</v>
      </c>
      <c r="C111" s="106" t="s">
        <v>2</v>
      </c>
      <c r="D111" s="107"/>
      <c r="E111" s="108" t="s">
        <v>3</v>
      </c>
      <c r="F111" s="108" t="s">
        <v>4</v>
      </c>
      <c r="G111" s="111" t="s">
        <v>5</v>
      </c>
      <c r="H111" s="111" t="s">
        <v>6</v>
      </c>
      <c r="I111" s="111" t="s">
        <v>7</v>
      </c>
      <c r="J111" s="120" t="s">
        <v>8</v>
      </c>
      <c r="K111" s="123" t="s">
        <v>9</v>
      </c>
      <c r="L111" s="10"/>
    </row>
    <row r="112" spans="1:13" s="8" customFormat="1" ht="12.75">
      <c r="A112" s="118"/>
      <c r="B112" s="109"/>
      <c r="C112" s="126" t="s">
        <v>10</v>
      </c>
      <c r="D112" s="126" t="s">
        <v>11</v>
      </c>
      <c r="E112" s="109"/>
      <c r="F112" s="109"/>
      <c r="G112" s="112"/>
      <c r="H112" s="112"/>
      <c r="I112" s="112"/>
      <c r="J112" s="121"/>
      <c r="K112" s="124"/>
      <c r="L112" s="10"/>
    </row>
    <row r="113" spans="1:12" s="8" customFormat="1" ht="21" customHeight="1">
      <c r="A113" s="119"/>
      <c r="B113" s="110"/>
      <c r="C113" s="110"/>
      <c r="D113" s="110"/>
      <c r="E113" s="110"/>
      <c r="F113" s="110"/>
      <c r="G113" s="113"/>
      <c r="H113" s="113"/>
      <c r="I113" s="113"/>
      <c r="J113" s="122"/>
      <c r="K113" s="125"/>
      <c r="L113" s="10"/>
    </row>
    <row r="114" spans="1:12" s="8" customFormat="1" ht="13.15" customHeight="1">
      <c r="A114" s="12">
        <v>1</v>
      </c>
      <c r="B114" s="35" t="s">
        <v>176</v>
      </c>
      <c r="C114" s="32">
        <v>102.8</v>
      </c>
      <c r="D114" s="32">
        <v>102.8</v>
      </c>
      <c r="E114" s="32">
        <v>4</v>
      </c>
      <c r="F114" s="32">
        <v>1960</v>
      </c>
      <c r="G114" s="32">
        <v>58</v>
      </c>
      <c r="H114" s="39">
        <f>18.22*1.1</f>
        <v>20.042000000000002</v>
      </c>
      <c r="I114" s="32">
        <v>4</v>
      </c>
      <c r="J114" s="12" t="s">
        <v>14</v>
      </c>
      <c r="K114" s="46">
        <f t="shared" ref="K114:K116" si="19">D114*H114</f>
        <v>2060.3176000000003</v>
      </c>
      <c r="L114" s="10"/>
    </row>
    <row r="115" spans="1:12" s="8" customFormat="1" ht="13.15" customHeight="1">
      <c r="A115" s="12">
        <v>2</v>
      </c>
      <c r="B115" s="35" t="s">
        <v>177</v>
      </c>
      <c r="C115" s="32">
        <v>101.1</v>
      </c>
      <c r="D115" s="32">
        <v>101.1</v>
      </c>
      <c r="E115" s="32">
        <v>4</v>
      </c>
      <c r="F115" s="32">
        <v>1960</v>
      </c>
      <c r="G115" s="32">
        <v>58</v>
      </c>
      <c r="H115" s="39">
        <f t="shared" ref="H115:H116" si="20">18.22*1.1</f>
        <v>20.042000000000002</v>
      </c>
      <c r="I115" s="32">
        <v>4</v>
      </c>
      <c r="J115" s="12" t="s">
        <v>14</v>
      </c>
      <c r="K115" s="46">
        <f t="shared" si="19"/>
        <v>2026.2462</v>
      </c>
      <c r="L115" s="10"/>
    </row>
    <row r="116" spans="1:12" s="8" customFormat="1" ht="12.75">
      <c r="A116" s="12">
        <v>3</v>
      </c>
      <c r="B116" s="35" t="s">
        <v>178</v>
      </c>
      <c r="C116" s="32">
        <v>90</v>
      </c>
      <c r="D116" s="32">
        <v>90</v>
      </c>
      <c r="E116" s="32">
        <v>2</v>
      </c>
      <c r="F116" s="32">
        <v>1969</v>
      </c>
      <c r="G116" s="32">
        <v>48</v>
      </c>
      <c r="H116" s="39">
        <f t="shared" si="20"/>
        <v>20.042000000000002</v>
      </c>
      <c r="I116" s="32">
        <v>4</v>
      </c>
      <c r="J116" s="12" t="s">
        <v>12</v>
      </c>
      <c r="K116" s="46">
        <f t="shared" si="19"/>
        <v>1803.7800000000002</v>
      </c>
      <c r="L116" s="10"/>
    </row>
    <row r="117" spans="1:12" s="8" customFormat="1" ht="12.75">
      <c r="A117" s="26"/>
      <c r="B117" s="13" t="s">
        <v>13</v>
      </c>
      <c r="C117" s="14">
        <f>SUM(C114:C116)</f>
        <v>293.89999999999998</v>
      </c>
      <c r="D117" s="14">
        <f>SUM(D114:D116)</f>
        <v>293.89999999999998</v>
      </c>
      <c r="E117" s="14">
        <v>10</v>
      </c>
      <c r="F117" s="31"/>
      <c r="G117" s="31"/>
      <c r="H117" s="31"/>
      <c r="I117" s="30"/>
      <c r="J117" s="31"/>
      <c r="K117" s="16">
        <f>SUM(K114:K116)</f>
        <v>5890.3438000000006</v>
      </c>
      <c r="L117" s="10"/>
    </row>
    <row r="118" spans="1:12" s="8" customFormat="1" ht="16.5" thickBot="1">
      <c r="A118" s="114" t="s">
        <v>220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6"/>
      <c r="L118" s="10"/>
    </row>
    <row r="119" spans="1:12" s="8" customFormat="1" ht="12.75">
      <c r="A119" s="117" t="s">
        <v>0</v>
      </c>
      <c r="B119" s="108" t="s">
        <v>1</v>
      </c>
      <c r="C119" s="106" t="s">
        <v>2</v>
      </c>
      <c r="D119" s="107"/>
      <c r="E119" s="108" t="s">
        <v>3</v>
      </c>
      <c r="F119" s="108" t="s">
        <v>4</v>
      </c>
      <c r="G119" s="111" t="s">
        <v>5</v>
      </c>
      <c r="H119" s="111" t="s">
        <v>6</v>
      </c>
      <c r="I119" s="111" t="s">
        <v>7</v>
      </c>
      <c r="J119" s="120" t="s">
        <v>8</v>
      </c>
      <c r="K119" s="123" t="s">
        <v>9</v>
      </c>
      <c r="L119" s="10"/>
    </row>
    <row r="120" spans="1:12" s="8" customFormat="1" ht="12.75">
      <c r="A120" s="118"/>
      <c r="B120" s="109"/>
      <c r="C120" s="126" t="s">
        <v>10</v>
      </c>
      <c r="D120" s="126" t="s">
        <v>11</v>
      </c>
      <c r="E120" s="109"/>
      <c r="F120" s="109"/>
      <c r="G120" s="112"/>
      <c r="H120" s="112"/>
      <c r="I120" s="112"/>
      <c r="J120" s="121"/>
      <c r="K120" s="124"/>
      <c r="L120" s="10"/>
    </row>
    <row r="121" spans="1:12" s="8" customFormat="1" ht="19.5" customHeight="1">
      <c r="A121" s="119"/>
      <c r="B121" s="110"/>
      <c r="C121" s="110"/>
      <c r="D121" s="110"/>
      <c r="E121" s="110"/>
      <c r="F121" s="110"/>
      <c r="G121" s="113"/>
      <c r="H121" s="113"/>
      <c r="I121" s="113"/>
      <c r="J121" s="122"/>
      <c r="K121" s="125"/>
      <c r="L121" s="10"/>
    </row>
    <row r="122" spans="1:12" s="8" customFormat="1" ht="12.75">
      <c r="A122" s="27">
        <v>1</v>
      </c>
      <c r="B122" s="65" t="s">
        <v>100</v>
      </c>
      <c r="C122" s="43">
        <v>107</v>
      </c>
      <c r="D122" s="64">
        <v>107</v>
      </c>
      <c r="E122" s="53">
        <v>4</v>
      </c>
      <c r="F122" s="53">
        <v>1959</v>
      </c>
      <c r="G122" s="64">
        <v>66</v>
      </c>
      <c r="H122" s="95">
        <f>18.27*1.1</f>
        <v>20.097000000000001</v>
      </c>
      <c r="I122" s="53">
        <v>4</v>
      </c>
      <c r="J122" s="44" t="s">
        <v>39</v>
      </c>
      <c r="K122" s="46">
        <f t="shared" ref="K122:K131" si="21">D122*H122</f>
        <v>2150.3790000000004</v>
      </c>
      <c r="L122" s="10"/>
    </row>
    <row r="123" spans="1:12" s="8" customFormat="1" ht="12.75">
      <c r="A123" s="27">
        <v>2</v>
      </c>
      <c r="B123" s="66" t="s">
        <v>101</v>
      </c>
      <c r="C123" s="43">
        <v>411</v>
      </c>
      <c r="D123" s="64">
        <v>411</v>
      </c>
      <c r="E123" s="53">
        <v>4</v>
      </c>
      <c r="F123" s="53">
        <v>1954</v>
      </c>
      <c r="G123" s="64">
        <v>57</v>
      </c>
      <c r="H123" s="95">
        <f t="shared" ref="H123:H131" si="22">18.27*1.1</f>
        <v>20.097000000000001</v>
      </c>
      <c r="I123" s="53">
        <v>4</v>
      </c>
      <c r="J123" s="44" t="s">
        <v>12</v>
      </c>
      <c r="K123" s="46">
        <f t="shared" si="21"/>
        <v>8259.8670000000002</v>
      </c>
      <c r="L123" s="10"/>
    </row>
    <row r="124" spans="1:12" s="8" customFormat="1" ht="12.75">
      <c r="A124" s="27">
        <v>3</v>
      </c>
      <c r="B124" s="66" t="s">
        <v>102</v>
      </c>
      <c r="C124" s="43">
        <v>106.5</v>
      </c>
      <c r="D124" s="64">
        <v>106.5</v>
      </c>
      <c r="E124" s="53">
        <v>4</v>
      </c>
      <c r="F124" s="53">
        <v>1958</v>
      </c>
      <c r="G124" s="64">
        <v>62</v>
      </c>
      <c r="H124" s="95">
        <f t="shared" si="22"/>
        <v>20.097000000000001</v>
      </c>
      <c r="I124" s="53">
        <v>4</v>
      </c>
      <c r="J124" s="44" t="s">
        <v>40</v>
      </c>
      <c r="K124" s="46">
        <f t="shared" si="21"/>
        <v>2140.3305</v>
      </c>
      <c r="L124" s="10"/>
    </row>
    <row r="125" spans="1:12" s="8" customFormat="1" ht="12.75">
      <c r="A125" s="27">
        <v>4</v>
      </c>
      <c r="B125" s="66" t="s">
        <v>103</v>
      </c>
      <c r="C125" s="43">
        <v>100.1</v>
      </c>
      <c r="D125" s="64">
        <v>100.1</v>
      </c>
      <c r="E125" s="53">
        <v>4</v>
      </c>
      <c r="F125" s="53">
        <v>1957</v>
      </c>
      <c r="G125" s="64">
        <v>62</v>
      </c>
      <c r="H125" s="95">
        <f t="shared" si="22"/>
        <v>20.097000000000001</v>
      </c>
      <c r="I125" s="53">
        <v>4</v>
      </c>
      <c r="J125" s="44" t="s">
        <v>41</v>
      </c>
      <c r="K125" s="46">
        <f t="shared" si="21"/>
        <v>2011.7097000000001</v>
      </c>
      <c r="L125" s="10"/>
    </row>
    <row r="126" spans="1:12" s="8" customFormat="1" ht="12.75">
      <c r="A126" s="27">
        <v>5</v>
      </c>
      <c r="B126" s="66" t="s">
        <v>104</v>
      </c>
      <c r="C126" s="44">
        <v>137.9</v>
      </c>
      <c r="D126" s="64">
        <v>135.19999999999999</v>
      </c>
      <c r="E126" s="53">
        <v>2</v>
      </c>
      <c r="F126" s="53">
        <v>1960</v>
      </c>
      <c r="G126" s="64">
        <v>64</v>
      </c>
      <c r="H126" s="95">
        <f t="shared" si="22"/>
        <v>20.097000000000001</v>
      </c>
      <c r="I126" s="53">
        <v>4</v>
      </c>
      <c r="J126" s="44" t="s">
        <v>42</v>
      </c>
      <c r="K126" s="46">
        <f t="shared" si="21"/>
        <v>2717.1143999999999</v>
      </c>
      <c r="L126" s="10"/>
    </row>
    <row r="127" spans="1:12" s="8" customFormat="1" ht="12.75">
      <c r="A127" s="27">
        <v>6</v>
      </c>
      <c r="B127" s="66" t="s">
        <v>109</v>
      </c>
      <c r="C127" s="44">
        <v>107.8</v>
      </c>
      <c r="D127" s="64">
        <v>107.1</v>
      </c>
      <c r="E127" s="53">
        <v>2</v>
      </c>
      <c r="F127" s="53">
        <v>1957</v>
      </c>
      <c r="G127" s="64">
        <v>59</v>
      </c>
      <c r="H127" s="95">
        <f t="shared" si="22"/>
        <v>20.097000000000001</v>
      </c>
      <c r="I127" s="53">
        <v>4</v>
      </c>
      <c r="J127" s="44" t="s">
        <v>12</v>
      </c>
      <c r="K127" s="46">
        <f t="shared" si="21"/>
        <v>2152.3887</v>
      </c>
      <c r="L127" s="10"/>
    </row>
    <row r="128" spans="1:12" s="8" customFormat="1" ht="12.75">
      <c r="A128" s="42">
        <v>7</v>
      </c>
      <c r="B128" s="66" t="s">
        <v>108</v>
      </c>
      <c r="C128" s="44">
        <v>107.4</v>
      </c>
      <c r="D128" s="42">
        <v>107.4</v>
      </c>
      <c r="E128" s="53">
        <v>2</v>
      </c>
      <c r="F128" s="53">
        <v>1958</v>
      </c>
      <c r="G128" s="42">
        <v>53</v>
      </c>
      <c r="H128" s="95">
        <f t="shared" si="22"/>
        <v>20.097000000000001</v>
      </c>
      <c r="I128" s="53">
        <v>4</v>
      </c>
      <c r="J128" s="44" t="s">
        <v>43</v>
      </c>
      <c r="K128" s="46">
        <f t="shared" si="21"/>
        <v>2158.4178000000002</v>
      </c>
      <c r="L128" s="10"/>
    </row>
    <row r="129" spans="1:12" s="8" customFormat="1" ht="12.75">
      <c r="A129" s="12">
        <v>8</v>
      </c>
      <c r="B129" s="66" t="s">
        <v>107</v>
      </c>
      <c r="C129" s="45">
        <v>106</v>
      </c>
      <c r="D129" s="32">
        <v>106</v>
      </c>
      <c r="E129" s="53">
        <v>2</v>
      </c>
      <c r="F129" s="53">
        <v>1957</v>
      </c>
      <c r="G129" s="32">
        <v>64</v>
      </c>
      <c r="H129" s="95">
        <f t="shared" si="22"/>
        <v>20.097000000000001</v>
      </c>
      <c r="I129" s="53">
        <v>4</v>
      </c>
      <c r="J129" s="44" t="s">
        <v>12</v>
      </c>
      <c r="K129" s="46">
        <f t="shared" si="21"/>
        <v>2130.2820000000002</v>
      </c>
      <c r="L129" s="10"/>
    </row>
    <row r="130" spans="1:12" s="8" customFormat="1" ht="12.75">
      <c r="A130" s="12">
        <v>9</v>
      </c>
      <c r="B130" s="66" t="s">
        <v>106</v>
      </c>
      <c r="C130" s="44">
        <v>115.5</v>
      </c>
      <c r="D130" s="32">
        <v>115.5</v>
      </c>
      <c r="E130" s="53">
        <v>4</v>
      </c>
      <c r="F130" s="53">
        <v>1960</v>
      </c>
      <c r="G130" s="32">
        <v>64</v>
      </c>
      <c r="H130" s="95">
        <f t="shared" si="22"/>
        <v>20.097000000000001</v>
      </c>
      <c r="I130" s="53">
        <v>4</v>
      </c>
      <c r="J130" s="44" t="s">
        <v>44</v>
      </c>
      <c r="K130" s="46">
        <f t="shared" si="21"/>
        <v>2321.2035000000001</v>
      </c>
      <c r="L130" s="10"/>
    </row>
    <row r="131" spans="1:12" s="8" customFormat="1" ht="12.75">
      <c r="A131" s="12">
        <v>10</v>
      </c>
      <c r="B131" s="65" t="s">
        <v>105</v>
      </c>
      <c r="C131" s="44">
        <v>126.1</v>
      </c>
      <c r="D131" s="32">
        <v>126.1</v>
      </c>
      <c r="E131" s="53">
        <v>4</v>
      </c>
      <c r="F131" s="53">
        <v>1956</v>
      </c>
      <c r="G131" s="32">
        <v>62</v>
      </c>
      <c r="H131" s="95">
        <f t="shared" si="22"/>
        <v>20.097000000000001</v>
      </c>
      <c r="I131" s="53">
        <v>4</v>
      </c>
      <c r="J131" s="44" t="s">
        <v>12</v>
      </c>
      <c r="K131" s="46">
        <f t="shared" si="21"/>
        <v>2534.2317000000003</v>
      </c>
      <c r="L131" s="10"/>
    </row>
    <row r="132" spans="1:12" s="8" customFormat="1" ht="12.75">
      <c r="A132" s="26"/>
      <c r="B132" s="13" t="s">
        <v>13</v>
      </c>
      <c r="C132" s="14">
        <f>SUM(C122:C131)</f>
        <v>1425.3</v>
      </c>
      <c r="D132" s="14">
        <f>SUM(D122:D131)</f>
        <v>1421.8999999999999</v>
      </c>
      <c r="E132" s="34">
        <f>SUM(E122:E131)</f>
        <v>32</v>
      </c>
      <c r="F132" s="31"/>
      <c r="G132" s="31"/>
      <c r="H132" s="31"/>
      <c r="I132" s="30"/>
      <c r="J132" s="31"/>
      <c r="K132" s="16">
        <f>SUM(K122:K131)</f>
        <v>28575.924299999999</v>
      </c>
      <c r="L132" s="10"/>
    </row>
    <row r="133" spans="1:12" s="8" customFormat="1" ht="18.75" customHeight="1" thickBot="1">
      <c r="A133" s="114" t="s">
        <v>221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6"/>
      <c r="L133" s="10"/>
    </row>
    <row r="134" spans="1:12" s="8" customFormat="1" ht="12.75">
      <c r="A134" s="117" t="s">
        <v>0</v>
      </c>
      <c r="B134" s="108" t="s">
        <v>1</v>
      </c>
      <c r="C134" s="106" t="s">
        <v>2</v>
      </c>
      <c r="D134" s="107"/>
      <c r="E134" s="108" t="s">
        <v>3</v>
      </c>
      <c r="F134" s="108" t="s">
        <v>4</v>
      </c>
      <c r="G134" s="111" t="s">
        <v>5</v>
      </c>
      <c r="H134" s="111" t="s">
        <v>6</v>
      </c>
      <c r="I134" s="111" t="s">
        <v>7</v>
      </c>
      <c r="J134" s="120" t="s">
        <v>8</v>
      </c>
      <c r="K134" s="123" t="s">
        <v>9</v>
      </c>
      <c r="L134" s="10"/>
    </row>
    <row r="135" spans="1:12" s="8" customFormat="1" ht="12.75">
      <c r="A135" s="118"/>
      <c r="B135" s="109"/>
      <c r="C135" s="126" t="s">
        <v>10</v>
      </c>
      <c r="D135" s="126" t="s">
        <v>11</v>
      </c>
      <c r="E135" s="109"/>
      <c r="F135" s="109"/>
      <c r="G135" s="112"/>
      <c r="H135" s="112"/>
      <c r="I135" s="112"/>
      <c r="J135" s="121"/>
      <c r="K135" s="124"/>
      <c r="L135" s="10"/>
    </row>
    <row r="136" spans="1:12" s="8" customFormat="1" ht="18.75" customHeight="1">
      <c r="A136" s="119"/>
      <c r="B136" s="110"/>
      <c r="C136" s="110"/>
      <c r="D136" s="110"/>
      <c r="E136" s="110"/>
      <c r="F136" s="110"/>
      <c r="G136" s="113"/>
      <c r="H136" s="113"/>
      <c r="I136" s="113"/>
      <c r="J136" s="122"/>
      <c r="K136" s="125"/>
      <c r="L136" s="10"/>
    </row>
    <row r="137" spans="1:12" s="8" customFormat="1" ht="12.75">
      <c r="A137" s="27">
        <v>1</v>
      </c>
      <c r="B137" s="66" t="s">
        <v>112</v>
      </c>
      <c r="C137" s="43">
        <v>97.6</v>
      </c>
      <c r="D137" s="64">
        <v>97.6</v>
      </c>
      <c r="E137" s="53">
        <v>2</v>
      </c>
      <c r="F137" s="53">
        <v>1964</v>
      </c>
      <c r="G137" s="77">
        <v>53</v>
      </c>
      <c r="H137" s="95">
        <f>15.96*1.1</f>
        <v>17.556000000000001</v>
      </c>
      <c r="I137" s="53">
        <v>4</v>
      </c>
      <c r="J137" s="44" t="s">
        <v>12</v>
      </c>
      <c r="K137" s="46">
        <f t="shared" ref="K137:K143" si="23">D137*H137</f>
        <v>1713.4656</v>
      </c>
      <c r="L137" s="10"/>
    </row>
    <row r="138" spans="1:12" s="8" customFormat="1" ht="12.75">
      <c r="A138" s="27">
        <v>2</v>
      </c>
      <c r="B138" s="66" t="s">
        <v>114</v>
      </c>
      <c r="C138" s="43">
        <v>221.4</v>
      </c>
      <c r="D138" s="64">
        <v>221.4</v>
      </c>
      <c r="E138" s="53">
        <v>6</v>
      </c>
      <c r="F138" s="53">
        <v>1949</v>
      </c>
      <c r="G138" s="77">
        <v>73</v>
      </c>
      <c r="H138" s="95">
        <f t="shared" ref="H138:H143" si="24">15.96*1.1</f>
        <v>17.556000000000001</v>
      </c>
      <c r="I138" s="53">
        <v>4</v>
      </c>
      <c r="J138" s="44" t="s">
        <v>45</v>
      </c>
      <c r="K138" s="46">
        <f t="shared" si="23"/>
        <v>3886.8984000000005</v>
      </c>
      <c r="L138" s="10"/>
    </row>
    <row r="139" spans="1:12" s="8" customFormat="1" ht="12.75">
      <c r="A139" s="27">
        <v>3</v>
      </c>
      <c r="B139" s="65" t="s">
        <v>113</v>
      </c>
      <c r="C139" s="43">
        <v>235.1</v>
      </c>
      <c r="D139" s="64">
        <v>235.1</v>
      </c>
      <c r="E139" s="53">
        <v>7</v>
      </c>
      <c r="F139" s="53">
        <v>1969</v>
      </c>
      <c r="G139" s="77">
        <v>50</v>
      </c>
      <c r="H139" s="95">
        <f t="shared" si="24"/>
        <v>17.556000000000001</v>
      </c>
      <c r="I139" s="53">
        <v>4</v>
      </c>
      <c r="J139" s="44" t="s">
        <v>45</v>
      </c>
      <c r="K139" s="46">
        <f t="shared" si="23"/>
        <v>4127.4156000000003</v>
      </c>
      <c r="L139" s="10"/>
    </row>
    <row r="140" spans="1:12" s="8" customFormat="1" ht="12.75">
      <c r="A140" s="27">
        <v>4</v>
      </c>
      <c r="B140" s="65" t="s">
        <v>115</v>
      </c>
      <c r="C140" s="43">
        <v>127.2</v>
      </c>
      <c r="D140" s="64">
        <v>127.2</v>
      </c>
      <c r="E140" s="53">
        <v>4</v>
      </c>
      <c r="F140" s="53">
        <v>1960</v>
      </c>
      <c r="G140" s="77">
        <v>56</v>
      </c>
      <c r="H140" s="95">
        <f t="shared" si="24"/>
        <v>17.556000000000001</v>
      </c>
      <c r="I140" s="53">
        <v>4</v>
      </c>
      <c r="J140" s="44" t="s">
        <v>45</v>
      </c>
      <c r="K140" s="46">
        <f t="shared" si="23"/>
        <v>2233.1232</v>
      </c>
      <c r="L140" s="10"/>
    </row>
    <row r="141" spans="1:12" s="8" customFormat="1" ht="12.75">
      <c r="A141" s="27">
        <v>5</v>
      </c>
      <c r="B141" s="65" t="s">
        <v>116</v>
      </c>
      <c r="C141" s="43">
        <v>84.2</v>
      </c>
      <c r="D141" s="64">
        <v>84.2</v>
      </c>
      <c r="E141" s="53">
        <v>2</v>
      </c>
      <c r="F141" s="53">
        <v>1960</v>
      </c>
      <c r="G141" s="77">
        <v>56</v>
      </c>
      <c r="H141" s="95">
        <f t="shared" si="24"/>
        <v>17.556000000000001</v>
      </c>
      <c r="I141" s="53">
        <v>4</v>
      </c>
      <c r="J141" s="44" t="s">
        <v>45</v>
      </c>
      <c r="K141" s="46">
        <f t="shared" si="23"/>
        <v>1478.2152000000001</v>
      </c>
      <c r="L141" s="10"/>
    </row>
    <row r="142" spans="1:12" s="8" customFormat="1" ht="12.75">
      <c r="A142" s="12">
        <v>6</v>
      </c>
      <c r="B142" s="65" t="s">
        <v>111</v>
      </c>
      <c r="C142" s="43">
        <v>394.8</v>
      </c>
      <c r="D142" s="32">
        <v>394.8</v>
      </c>
      <c r="E142" s="53">
        <v>10</v>
      </c>
      <c r="F142" s="53">
        <v>1989</v>
      </c>
      <c r="G142" s="32">
        <v>10</v>
      </c>
      <c r="H142" s="95">
        <f t="shared" si="24"/>
        <v>17.556000000000001</v>
      </c>
      <c r="I142" s="53">
        <v>4</v>
      </c>
      <c r="J142" s="44" t="s">
        <v>45</v>
      </c>
      <c r="K142" s="46">
        <f t="shared" si="23"/>
        <v>6931.1088000000009</v>
      </c>
      <c r="L142" s="10"/>
    </row>
    <row r="143" spans="1:12" s="8" customFormat="1" ht="12.75">
      <c r="A143" s="12">
        <v>7</v>
      </c>
      <c r="B143" s="65" t="s">
        <v>110</v>
      </c>
      <c r="C143" s="43">
        <v>380.2</v>
      </c>
      <c r="D143" s="32">
        <v>380.2</v>
      </c>
      <c r="E143" s="53">
        <v>10</v>
      </c>
      <c r="F143" s="53">
        <v>1953</v>
      </c>
      <c r="G143" s="32">
        <v>57</v>
      </c>
      <c r="H143" s="95">
        <f t="shared" si="24"/>
        <v>17.556000000000001</v>
      </c>
      <c r="I143" s="53">
        <v>4</v>
      </c>
      <c r="J143" s="44" t="s">
        <v>45</v>
      </c>
      <c r="K143" s="46">
        <f t="shared" si="23"/>
        <v>6674.7912000000006</v>
      </c>
      <c r="L143" s="10"/>
    </row>
    <row r="144" spans="1:12" s="8" customFormat="1" ht="12.75">
      <c r="A144" s="26"/>
      <c r="B144" s="13" t="s">
        <v>13</v>
      </c>
      <c r="C144" s="14">
        <f>SUM(C137:C143)</f>
        <v>1540.5000000000002</v>
      </c>
      <c r="D144" s="14">
        <f>SUM(D137:D143)</f>
        <v>1540.5000000000002</v>
      </c>
      <c r="E144" s="14">
        <f>SUM(E137:E143)</f>
        <v>41</v>
      </c>
      <c r="F144" s="31"/>
      <c r="G144" s="31"/>
      <c r="H144" s="31"/>
      <c r="I144" s="30"/>
      <c r="J144" s="31"/>
      <c r="K144" s="16">
        <f>SUM(K137:K143)</f>
        <v>27045.018000000004</v>
      </c>
      <c r="L144" s="10"/>
    </row>
    <row r="145" spans="1:12" s="8" customFormat="1" ht="16.5" thickBot="1">
      <c r="A145" s="114" t="s">
        <v>222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6"/>
      <c r="L145" s="10"/>
    </row>
    <row r="146" spans="1:12" s="8" customFormat="1" ht="12.75">
      <c r="A146" s="117" t="s">
        <v>0</v>
      </c>
      <c r="B146" s="108" t="s">
        <v>1</v>
      </c>
      <c r="C146" s="106" t="s">
        <v>2</v>
      </c>
      <c r="D146" s="107"/>
      <c r="E146" s="108" t="s">
        <v>3</v>
      </c>
      <c r="F146" s="108" t="s">
        <v>4</v>
      </c>
      <c r="G146" s="111" t="s">
        <v>5</v>
      </c>
      <c r="H146" s="146" t="s">
        <v>6</v>
      </c>
      <c r="I146" s="111" t="s">
        <v>7</v>
      </c>
      <c r="J146" s="120" t="s">
        <v>8</v>
      </c>
      <c r="K146" s="123" t="s">
        <v>9</v>
      </c>
      <c r="L146" s="10"/>
    </row>
    <row r="147" spans="1:12" s="8" customFormat="1" ht="12.75">
      <c r="A147" s="118"/>
      <c r="B147" s="109"/>
      <c r="C147" s="126" t="s">
        <v>10</v>
      </c>
      <c r="D147" s="126" t="s">
        <v>11</v>
      </c>
      <c r="E147" s="109"/>
      <c r="F147" s="109"/>
      <c r="G147" s="112"/>
      <c r="H147" s="147"/>
      <c r="I147" s="112"/>
      <c r="J147" s="121"/>
      <c r="K147" s="124"/>
      <c r="L147" s="10"/>
    </row>
    <row r="148" spans="1:12" s="8" customFormat="1" ht="21.75" customHeight="1">
      <c r="A148" s="119"/>
      <c r="B148" s="110"/>
      <c r="C148" s="110"/>
      <c r="D148" s="110"/>
      <c r="E148" s="110"/>
      <c r="F148" s="110"/>
      <c r="G148" s="113"/>
      <c r="H148" s="148"/>
      <c r="I148" s="113"/>
      <c r="J148" s="122"/>
      <c r="K148" s="125"/>
      <c r="L148" s="10"/>
    </row>
    <row r="149" spans="1:12" s="8" customFormat="1" ht="12.75">
      <c r="A149" s="12">
        <v>1</v>
      </c>
      <c r="B149" s="29" t="s">
        <v>117</v>
      </c>
      <c r="C149" s="32">
        <v>76.7</v>
      </c>
      <c r="D149" s="32">
        <v>76.7</v>
      </c>
      <c r="E149" s="32">
        <v>2</v>
      </c>
      <c r="F149" s="32">
        <v>1954</v>
      </c>
      <c r="G149" s="32">
        <v>60</v>
      </c>
      <c r="H149" s="39">
        <f>18.16*1.1</f>
        <v>19.976000000000003</v>
      </c>
      <c r="I149" s="30">
        <v>4</v>
      </c>
      <c r="J149" s="44" t="s">
        <v>45</v>
      </c>
      <c r="K149" s="46">
        <f t="shared" ref="K149" si="25">D149*H149</f>
        <v>1532.1592000000003</v>
      </c>
      <c r="L149" s="10"/>
    </row>
    <row r="150" spans="1:12" s="8" customFormat="1" ht="12.75">
      <c r="A150" s="26"/>
      <c r="B150" s="13" t="s">
        <v>13</v>
      </c>
      <c r="C150" s="14">
        <v>76.7</v>
      </c>
      <c r="D150" s="14">
        <f>SUM(D149:D149)</f>
        <v>76.7</v>
      </c>
      <c r="E150" s="14">
        <v>2</v>
      </c>
      <c r="F150" s="31"/>
      <c r="G150" s="31"/>
      <c r="H150" s="31"/>
      <c r="I150" s="30"/>
      <c r="J150" s="31"/>
      <c r="K150" s="16">
        <f>SUM(K149:K149)</f>
        <v>1532.1592000000003</v>
      </c>
      <c r="L150" s="10"/>
    </row>
    <row r="151" spans="1:12" s="8" customFormat="1" ht="16.5" thickBot="1">
      <c r="A151" s="114" t="s">
        <v>223</v>
      </c>
      <c r="B151" s="115"/>
      <c r="C151" s="115"/>
      <c r="D151" s="115"/>
      <c r="E151" s="115"/>
      <c r="F151" s="115"/>
      <c r="G151" s="115"/>
      <c r="H151" s="115"/>
      <c r="I151" s="115"/>
      <c r="J151" s="115"/>
      <c r="K151" s="116"/>
      <c r="L151" s="10"/>
    </row>
    <row r="152" spans="1:12" s="8" customFormat="1" ht="12.75">
      <c r="A152" s="117" t="s">
        <v>0</v>
      </c>
      <c r="B152" s="108" t="s">
        <v>1</v>
      </c>
      <c r="C152" s="106" t="s">
        <v>2</v>
      </c>
      <c r="D152" s="107"/>
      <c r="E152" s="108" t="s">
        <v>3</v>
      </c>
      <c r="F152" s="108" t="s">
        <v>4</v>
      </c>
      <c r="G152" s="111" t="s">
        <v>5</v>
      </c>
      <c r="H152" s="111" t="s">
        <v>6</v>
      </c>
      <c r="I152" s="111" t="s">
        <v>7</v>
      </c>
      <c r="J152" s="120" t="s">
        <v>8</v>
      </c>
      <c r="K152" s="123" t="s">
        <v>9</v>
      </c>
      <c r="L152" s="10"/>
    </row>
    <row r="153" spans="1:12" s="8" customFormat="1" ht="12.75">
      <c r="A153" s="118"/>
      <c r="B153" s="109"/>
      <c r="C153" s="126" t="s">
        <v>10</v>
      </c>
      <c r="D153" s="126" t="s">
        <v>11</v>
      </c>
      <c r="E153" s="109"/>
      <c r="F153" s="109"/>
      <c r="G153" s="112"/>
      <c r="H153" s="112"/>
      <c r="I153" s="112"/>
      <c r="J153" s="121"/>
      <c r="K153" s="124"/>
      <c r="L153" s="10"/>
    </row>
    <row r="154" spans="1:12" s="8" customFormat="1" ht="18.75" customHeight="1">
      <c r="A154" s="119"/>
      <c r="B154" s="110"/>
      <c r="C154" s="110"/>
      <c r="D154" s="110"/>
      <c r="E154" s="110"/>
      <c r="F154" s="110"/>
      <c r="G154" s="113"/>
      <c r="H154" s="113"/>
      <c r="I154" s="113"/>
      <c r="J154" s="122"/>
      <c r="K154" s="125"/>
      <c r="L154" s="10"/>
    </row>
    <row r="155" spans="1:12" s="8" customFormat="1" ht="12.75">
      <c r="A155" s="12">
        <v>1</v>
      </c>
      <c r="B155" s="65" t="s">
        <v>118</v>
      </c>
      <c r="C155" s="44">
        <v>450.5</v>
      </c>
      <c r="D155" s="32">
        <v>450.5</v>
      </c>
      <c r="E155" s="53">
        <v>8</v>
      </c>
      <c r="F155" s="53">
        <v>1953</v>
      </c>
      <c r="G155" s="32">
        <v>60</v>
      </c>
      <c r="H155" s="39">
        <f>19.09*1.1</f>
        <v>20.999000000000002</v>
      </c>
      <c r="I155" s="53">
        <v>2</v>
      </c>
      <c r="J155" s="44" t="s">
        <v>45</v>
      </c>
      <c r="K155" s="46">
        <f t="shared" ref="K155:K156" si="26">D155*H155</f>
        <v>9460.049500000001</v>
      </c>
      <c r="L155" s="10"/>
    </row>
    <row r="156" spans="1:12" s="8" customFormat="1" ht="12.75">
      <c r="A156" s="12">
        <v>2</v>
      </c>
      <c r="B156" s="65" t="s">
        <v>119</v>
      </c>
      <c r="C156" s="44">
        <v>471.6</v>
      </c>
      <c r="D156" s="32">
        <v>471.6</v>
      </c>
      <c r="E156" s="53">
        <v>7</v>
      </c>
      <c r="F156" s="53">
        <v>1954</v>
      </c>
      <c r="G156" s="32">
        <v>57</v>
      </c>
      <c r="H156" s="39">
        <f>19.09*1.1</f>
        <v>20.999000000000002</v>
      </c>
      <c r="I156" s="53">
        <v>2</v>
      </c>
      <c r="J156" s="44" t="s">
        <v>12</v>
      </c>
      <c r="K156" s="46">
        <f t="shared" si="26"/>
        <v>9903.1284000000014</v>
      </c>
      <c r="L156" s="10"/>
    </row>
    <row r="157" spans="1:12" s="8" customFormat="1" ht="12.75">
      <c r="A157" s="26"/>
      <c r="B157" s="13" t="s">
        <v>13</v>
      </c>
      <c r="C157" s="14">
        <f>SUM(C155:C156)</f>
        <v>922.1</v>
      </c>
      <c r="D157" s="14">
        <f>SUM(D155:D156)</f>
        <v>922.1</v>
      </c>
      <c r="E157" s="14">
        <f>SUM(E155:E156)</f>
        <v>15</v>
      </c>
      <c r="F157" s="31"/>
      <c r="G157" s="31"/>
      <c r="H157" s="31"/>
      <c r="I157" s="30"/>
      <c r="J157" s="31"/>
      <c r="K157" s="16">
        <f>SUM(K155:K156)</f>
        <v>19363.177900000002</v>
      </c>
      <c r="L157" s="10"/>
    </row>
    <row r="158" spans="1:12" s="8" customFormat="1" ht="16.5" thickBot="1">
      <c r="A158" s="114" t="s">
        <v>224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6"/>
      <c r="L158" s="10"/>
    </row>
    <row r="159" spans="1:12" s="8" customFormat="1" ht="12.75">
      <c r="A159" s="117" t="s">
        <v>0</v>
      </c>
      <c r="B159" s="108" t="s">
        <v>1</v>
      </c>
      <c r="C159" s="106" t="s">
        <v>2</v>
      </c>
      <c r="D159" s="107"/>
      <c r="E159" s="108" t="s">
        <v>3</v>
      </c>
      <c r="F159" s="108" t="s">
        <v>4</v>
      </c>
      <c r="G159" s="111" t="s">
        <v>5</v>
      </c>
      <c r="H159" s="111" t="s">
        <v>6</v>
      </c>
      <c r="I159" s="111" t="s">
        <v>7</v>
      </c>
      <c r="J159" s="120" t="s">
        <v>8</v>
      </c>
      <c r="K159" s="123" t="s">
        <v>9</v>
      </c>
      <c r="L159" s="10"/>
    </row>
    <row r="160" spans="1:12" s="8" customFormat="1" ht="12.75">
      <c r="A160" s="118"/>
      <c r="B160" s="109"/>
      <c r="C160" s="126" t="s">
        <v>10</v>
      </c>
      <c r="D160" s="126" t="s">
        <v>11</v>
      </c>
      <c r="E160" s="109"/>
      <c r="F160" s="109"/>
      <c r="G160" s="112"/>
      <c r="H160" s="112"/>
      <c r="I160" s="112"/>
      <c r="J160" s="121"/>
      <c r="K160" s="124"/>
      <c r="L160" s="10"/>
    </row>
    <row r="161" spans="1:26" s="8" customFormat="1" ht="23.25" customHeight="1">
      <c r="A161" s="119"/>
      <c r="B161" s="110"/>
      <c r="C161" s="110"/>
      <c r="D161" s="110"/>
      <c r="E161" s="110"/>
      <c r="F161" s="110"/>
      <c r="G161" s="113"/>
      <c r="H161" s="113"/>
      <c r="I161" s="113"/>
      <c r="J161" s="122"/>
      <c r="K161" s="125"/>
      <c r="L161" s="10"/>
    </row>
    <row r="162" spans="1:26" s="8" customFormat="1" ht="12.75">
      <c r="A162" s="12">
        <v>1</v>
      </c>
      <c r="B162" s="67" t="s">
        <v>120</v>
      </c>
      <c r="C162" s="45">
        <v>110.5</v>
      </c>
      <c r="D162" s="32">
        <v>110.5</v>
      </c>
      <c r="E162" s="53">
        <v>2</v>
      </c>
      <c r="F162" s="53">
        <v>1976</v>
      </c>
      <c r="G162" s="32">
        <v>34</v>
      </c>
      <c r="H162" s="39">
        <f>18.65*1.1</f>
        <v>20.515000000000001</v>
      </c>
      <c r="I162" s="53">
        <v>4</v>
      </c>
      <c r="J162" s="44" t="s">
        <v>47</v>
      </c>
      <c r="K162" s="46">
        <f t="shared" ref="K162:K167" si="27">D162*H162</f>
        <v>2266.9075000000003</v>
      </c>
      <c r="L162" s="10"/>
    </row>
    <row r="163" spans="1:26" s="8" customFormat="1" ht="12.75">
      <c r="A163" s="12">
        <v>2</v>
      </c>
      <c r="B163" s="67" t="s">
        <v>121</v>
      </c>
      <c r="C163" s="44">
        <v>81.3</v>
      </c>
      <c r="D163" s="32">
        <v>81.3</v>
      </c>
      <c r="E163" s="53">
        <v>2</v>
      </c>
      <c r="F163" s="53">
        <v>1976</v>
      </c>
      <c r="G163" s="32">
        <v>34</v>
      </c>
      <c r="H163" s="39">
        <f t="shared" ref="H163:H167" si="28">18.65*1.1</f>
        <v>20.515000000000001</v>
      </c>
      <c r="I163" s="53">
        <v>4</v>
      </c>
      <c r="J163" s="44" t="s">
        <v>47</v>
      </c>
      <c r="K163" s="46">
        <f t="shared" si="27"/>
        <v>1667.8695</v>
      </c>
      <c r="L163" s="10"/>
    </row>
    <row r="164" spans="1:26" s="8" customFormat="1" ht="12.75">
      <c r="A164" s="12">
        <v>3</v>
      </c>
      <c r="B164" s="66" t="s">
        <v>122</v>
      </c>
      <c r="C164" s="44">
        <v>301.8</v>
      </c>
      <c r="D164" s="32">
        <v>301.8</v>
      </c>
      <c r="E164" s="53">
        <v>8</v>
      </c>
      <c r="F164" s="53">
        <v>1969</v>
      </c>
      <c r="G164" s="32">
        <v>62</v>
      </c>
      <c r="H164" s="39">
        <f t="shared" si="28"/>
        <v>20.515000000000001</v>
      </c>
      <c r="I164" s="53">
        <v>4</v>
      </c>
      <c r="J164" s="44" t="s">
        <v>12</v>
      </c>
      <c r="K164" s="46">
        <f t="shared" si="27"/>
        <v>6191.4270000000006</v>
      </c>
      <c r="L164" s="10"/>
    </row>
    <row r="165" spans="1:26" s="8" customFormat="1" ht="12.75">
      <c r="A165" s="12">
        <v>4</v>
      </c>
      <c r="B165" s="66" t="s">
        <v>123</v>
      </c>
      <c r="C165" s="44">
        <v>229.9</v>
      </c>
      <c r="D165" s="32">
        <v>229.9</v>
      </c>
      <c r="E165" s="53">
        <v>8</v>
      </c>
      <c r="F165" s="53">
        <v>1957</v>
      </c>
      <c r="G165" s="32">
        <v>60</v>
      </c>
      <c r="H165" s="39">
        <f t="shared" si="28"/>
        <v>20.515000000000001</v>
      </c>
      <c r="I165" s="53">
        <v>4</v>
      </c>
      <c r="J165" s="44" t="s">
        <v>12</v>
      </c>
      <c r="K165" s="46">
        <f t="shared" si="27"/>
        <v>4716.3985000000002</v>
      </c>
      <c r="L165" s="10"/>
    </row>
    <row r="166" spans="1:26" s="8" customFormat="1" ht="12.75">
      <c r="A166" s="12">
        <v>5</v>
      </c>
      <c r="B166" s="66" t="s">
        <v>124</v>
      </c>
      <c r="C166" s="44">
        <v>299.60000000000002</v>
      </c>
      <c r="D166" s="32">
        <v>299.60000000000002</v>
      </c>
      <c r="E166" s="53">
        <v>10</v>
      </c>
      <c r="F166" s="53">
        <v>1961</v>
      </c>
      <c r="G166" s="32">
        <v>62</v>
      </c>
      <c r="H166" s="39">
        <f t="shared" si="28"/>
        <v>20.515000000000001</v>
      </c>
      <c r="I166" s="53">
        <v>4</v>
      </c>
      <c r="J166" s="44" t="s">
        <v>12</v>
      </c>
      <c r="K166" s="46">
        <f t="shared" si="27"/>
        <v>6146.2940000000008</v>
      </c>
      <c r="L166" s="10"/>
    </row>
    <row r="167" spans="1:26" s="8" customFormat="1" ht="12.75">
      <c r="A167" s="49">
        <v>6</v>
      </c>
      <c r="B167" s="68" t="s">
        <v>125</v>
      </c>
      <c r="C167" s="50">
        <v>78.599999999999994</v>
      </c>
      <c r="D167" s="40">
        <v>78.599999999999994</v>
      </c>
      <c r="E167" s="84">
        <v>2</v>
      </c>
      <c r="F167" s="84">
        <v>1986</v>
      </c>
      <c r="G167" s="40">
        <v>39</v>
      </c>
      <c r="H167" s="39">
        <f t="shared" si="28"/>
        <v>20.515000000000001</v>
      </c>
      <c r="I167" s="53">
        <v>4</v>
      </c>
      <c r="J167" s="50" t="s">
        <v>47</v>
      </c>
      <c r="K167" s="46">
        <f t="shared" si="27"/>
        <v>1612.4789999999998</v>
      </c>
      <c r="L167" s="10"/>
    </row>
    <row r="168" spans="1:26" s="26" customFormat="1" ht="12.75">
      <c r="B168" s="13" t="s">
        <v>13</v>
      </c>
      <c r="C168" s="14">
        <f>SUM(C162:C167)</f>
        <v>1101.7</v>
      </c>
      <c r="D168" s="14">
        <f>SUM(D162:D167)</f>
        <v>1101.7</v>
      </c>
      <c r="E168" s="14">
        <f>SUM(E162:E167)</f>
        <v>32</v>
      </c>
      <c r="F168" s="31"/>
      <c r="G168" s="31"/>
      <c r="H168" s="31"/>
      <c r="I168" s="30"/>
      <c r="J168" s="31"/>
      <c r="K168" s="16">
        <f>SUM(K162:K167)</f>
        <v>22601.375500000002</v>
      </c>
      <c r="L168" s="47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s="8" customFormat="1" ht="20.25" customHeight="1" thickBot="1">
      <c r="A169" s="114" t="s">
        <v>225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6"/>
      <c r="L169" s="10"/>
    </row>
    <row r="170" spans="1:26" s="8" customFormat="1" ht="12.75">
      <c r="A170" s="117" t="s">
        <v>0</v>
      </c>
      <c r="B170" s="108" t="s">
        <v>1</v>
      </c>
      <c r="C170" s="106" t="s">
        <v>2</v>
      </c>
      <c r="D170" s="107"/>
      <c r="E170" s="108" t="s">
        <v>3</v>
      </c>
      <c r="F170" s="108" t="s">
        <v>4</v>
      </c>
      <c r="G170" s="111" t="s">
        <v>5</v>
      </c>
      <c r="H170" s="111" t="s">
        <v>6</v>
      </c>
      <c r="I170" s="111" t="s">
        <v>7</v>
      </c>
      <c r="J170" s="120" t="s">
        <v>8</v>
      </c>
      <c r="K170" s="123" t="s">
        <v>9</v>
      </c>
      <c r="L170" s="10"/>
    </row>
    <row r="171" spans="1:26" s="8" customFormat="1" ht="12.75">
      <c r="A171" s="118"/>
      <c r="B171" s="109"/>
      <c r="C171" s="126" t="s">
        <v>10</v>
      </c>
      <c r="D171" s="126" t="s">
        <v>11</v>
      </c>
      <c r="E171" s="109"/>
      <c r="F171" s="109"/>
      <c r="G171" s="112"/>
      <c r="H171" s="112"/>
      <c r="I171" s="112"/>
      <c r="J171" s="121"/>
      <c r="K171" s="124"/>
      <c r="L171" s="10"/>
    </row>
    <row r="172" spans="1:26" s="8" customFormat="1" ht="25.5" customHeight="1">
      <c r="A172" s="119"/>
      <c r="B172" s="110"/>
      <c r="C172" s="110"/>
      <c r="D172" s="110"/>
      <c r="E172" s="110"/>
      <c r="F172" s="110"/>
      <c r="G172" s="113"/>
      <c r="H172" s="113"/>
      <c r="I172" s="113"/>
      <c r="J172" s="122"/>
      <c r="K172" s="125"/>
      <c r="L172" s="10"/>
    </row>
    <row r="173" spans="1:26" s="8" customFormat="1" ht="12.75">
      <c r="A173" s="12">
        <v>1</v>
      </c>
      <c r="B173" s="69" t="s">
        <v>126</v>
      </c>
      <c r="C173" s="43">
        <v>255</v>
      </c>
      <c r="D173" s="32">
        <v>254.9</v>
      </c>
      <c r="E173" s="53">
        <v>7</v>
      </c>
      <c r="F173" s="53">
        <v>1934</v>
      </c>
      <c r="G173" s="32">
        <v>46</v>
      </c>
      <c r="H173" s="39">
        <f>19.54*1.1</f>
        <v>21.494</v>
      </c>
      <c r="I173" s="81">
        <v>1</v>
      </c>
      <c r="J173" s="44" t="s">
        <v>48</v>
      </c>
      <c r="K173" s="46">
        <f t="shared" ref="K173:K179" si="29">D173*H173</f>
        <v>5478.8206</v>
      </c>
      <c r="L173" s="10"/>
    </row>
    <row r="174" spans="1:26" s="8" customFormat="1" ht="12.75">
      <c r="A174" s="12">
        <v>2</v>
      </c>
      <c r="B174" s="69" t="s">
        <v>127</v>
      </c>
      <c r="C174" s="43">
        <v>578.5</v>
      </c>
      <c r="D174" s="44">
        <v>578.5</v>
      </c>
      <c r="E174" s="53">
        <v>12</v>
      </c>
      <c r="F174" s="53">
        <v>1962</v>
      </c>
      <c r="G174" s="32">
        <v>49</v>
      </c>
      <c r="H174" s="39">
        <f t="shared" ref="H174:H179" si="30">19.54*1.1</f>
        <v>21.494</v>
      </c>
      <c r="I174" s="81">
        <v>1</v>
      </c>
      <c r="J174" s="44" t="s">
        <v>12</v>
      </c>
      <c r="K174" s="46">
        <f t="shared" si="29"/>
        <v>12434.279</v>
      </c>
      <c r="L174" s="10"/>
    </row>
    <row r="175" spans="1:26" s="8" customFormat="1" ht="12.75">
      <c r="A175" s="12">
        <v>3</v>
      </c>
      <c r="B175" s="69" t="s">
        <v>128</v>
      </c>
      <c r="C175" s="43">
        <v>255.1</v>
      </c>
      <c r="D175" s="32">
        <v>255.1</v>
      </c>
      <c r="E175" s="53">
        <v>9</v>
      </c>
      <c r="F175" s="53">
        <v>1953</v>
      </c>
      <c r="G175" s="32">
        <v>50</v>
      </c>
      <c r="H175" s="39">
        <f t="shared" si="30"/>
        <v>21.494</v>
      </c>
      <c r="I175" s="81">
        <v>1</v>
      </c>
      <c r="J175" s="44" t="s">
        <v>49</v>
      </c>
      <c r="K175" s="46">
        <f t="shared" si="29"/>
        <v>5483.1193999999996</v>
      </c>
      <c r="L175" s="10"/>
    </row>
    <row r="176" spans="1:26" s="8" customFormat="1" ht="12.75">
      <c r="A176" s="12">
        <v>4</v>
      </c>
      <c r="B176" s="69" t="s">
        <v>129</v>
      </c>
      <c r="C176" s="43">
        <v>577.79999999999995</v>
      </c>
      <c r="D176" s="32">
        <v>554.5</v>
      </c>
      <c r="E176" s="53">
        <v>12</v>
      </c>
      <c r="F176" s="53">
        <v>1955</v>
      </c>
      <c r="G176" s="32">
        <v>40</v>
      </c>
      <c r="H176" s="39">
        <f t="shared" si="30"/>
        <v>21.494</v>
      </c>
      <c r="I176" s="81">
        <v>1</v>
      </c>
      <c r="J176" s="44" t="s">
        <v>48</v>
      </c>
      <c r="K176" s="46">
        <f t="shared" si="29"/>
        <v>11918.423000000001</v>
      </c>
      <c r="L176" s="10"/>
    </row>
    <row r="177" spans="1:12" s="8" customFormat="1" ht="12.75">
      <c r="A177" s="12">
        <v>5</v>
      </c>
      <c r="B177" s="69" t="s">
        <v>131</v>
      </c>
      <c r="C177" s="43">
        <v>394.1</v>
      </c>
      <c r="D177" s="32">
        <v>392.7</v>
      </c>
      <c r="E177" s="53">
        <v>11</v>
      </c>
      <c r="F177" s="53">
        <v>1954</v>
      </c>
      <c r="G177" s="32">
        <v>40</v>
      </c>
      <c r="H177" s="39">
        <f t="shared" si="30"/>
        <v>21.494</v>
      </c>
      <c r="I177" s="81">
        <v>1</v>
      </c>
      <c r="J177" s="44" t="s">
        <v>12</v>
      </c>
      <c r="K177" s="46">
        <f t="shared" si="29"/>
        <v>8440.6937999999991</v>
      </c>
      <c r="L177" s="10"/>
    </row>
    <row r="178" spans="1:12" s="8" customFormat="1" ht="12.75">
      <c r="A178" s="12">
        <v>6</v>
      </c>
      <c r="B178" s="69" t="s">
        <v>130</v>
      </c>
      <c r="C178" s="43">
        <v>269</v>
      </c>
      <c r="D178" s="52">
        <v>269</v>
      </c>
      <c r="E178" s="53">
        <v>8</v>
      </c>
      <c r="F178" s="53">
        <v>1936</v>
      </c>
      <c r="G178" s="32">
        <v>45</v>
      </c>
      <c r="H178" s="39">
        <f t="shared" si="30"/>
        <v>21.494</v>
      </c>
      <c r="I178" s="81">
        <v>1</v>
      </c>
      <c r="J178" s="44" t="s">
        <v>12</v>
      </c>
      <c r="K178" s="46">
        <f t="shared" si="29"/>
        <v>5781.8859999999995</v>
      </c>
      <c r="L178" s="10"/>
    </row>
    <row r="179" spans="1:12" s="8" customFormat="1" ht="12.75">
      <c r="A179" s="12">
        <v>7</v>
      </c>
      <c r="B179" s="70" t="s">
        <v>132</v>
      </c>
      <c r="C179" s="43">
        <v>243.9</v>
      </c>
      <c r="D179" s="32">
        <v>243.9</v>
      </c>
      <c r="E179" s="53">
        <v>8</v>
      </c>
      <c r="F179" s="53">
        <v>1933</v>
      </c>
      <c r="G179" s="32">
        <v>32</v>
      </c>
      <c r="H179" s="39">
        <f t="shared" si="30"/>
        <v>21.494</v>
      </c>
      <c r="I179" s="81">
        <v>1</v>
      </c>
      <c r="J179" s="44" t="s">
        <v>12</v>
      </c>
      <c r="K179" s="46">
        <f t="shared" si="29"/>
        <v>5242.3865999999998</v>
      </c>
      <c r="L179" s="10"/>
    </row>
    <row r="180" spans="1:12" s="8" customFormat="1" ht="12.75">
      <c r="A180" s="26"/>
      <c r="B180" s="13" t="s">
        <v>13</v>
      </c>
      <c r="C180" s="14">
        <f>SUM(C173:C179)</f>
        <v>2573.4</v>
      </c>
      <c r="D180" s="51">
        <f>SUM(D173:D179)</f>
        <v>2548.6</v>
      </c>
      <c r="E180" s="14">
        <f>SUM(E173:E179)</f>
        <v>67</v>
      </c>
      <c r="F180" s="31"/>
      <c r="G180" s="31"/>
      <c r="H180" s="31"/>
      <c r="I180" s="30"/>
      <c r="J180" s="31"/>
      <c r="K180" s="16">
        <f>SUM(K173:K179)</f>
        <v>54779.608399999997</v>
      </c>
      <c r="L180" s="10"/>
    </row>
    <row r="181" spans="1:12" s="8" customFormat="1" ht="17.25" customHeight="1" thickBot="1">
      <c r="A181" s="114" t="s">
        <v>226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6"/>
      <c r="L181" s="10"/>
    </row>
    <row r="182" spans="1:12" s="8" customFormat="1" ht="12.75">
      <c r="A182" s="117" t="s">
        <v>0</v>
      </c>
      <c r="B182" s="108" t="s">
        <v>1</v>
      </c>
      <c r="C182" s="106" t="s">
        <v>2</v>
      </c>
      <c r="D182" s="107"/>
      <c r="E182" s="108" t="s">
        <v>3</v>
      </c>
      <c r="F182" s="108" t="s">
        <v>4</v>
      </c>
      <c r="G182" s="111" t="s">
        <v>5</v>
      </c>
      <c r="H182" s="111" t="s">
        <v>6</v>
      </c>
      <c r="I182" s="111" t="s">
        <v>7</v>
      </c>
      <c r="J182" s="120" t="s">
        <v>8</v>
      </c>
      <c r="K182" s="123" t="s">
        <v>9</v>
      </c>
      <c r="L182" s="10"/>
    </row>
    <row r="183" spans="1:12" s="8" customFormat="1" ht="12.75">
      <c r="A183" s="118"/>
      <c r="B183" s="109"/>
      <c r="C183" s="126" t="s">
        <v>10</v>
      </c>
      <c r="D183" s="126" t="s">
        <v>11</v>
      </c>
      <c r="E183" s="109"/>
      <c r="F183" s="109"/>
      <c r="G183" s="112"/>
      <c r="H183" s="112"/>
      <c r="I183" s="112"/>
      <c r="J183" s="121"/>
      <c r="K183" s="124"/>
      <c r="L183" s="10"/>
    </row>
    <row r="184" spans="1:12" s="8" customFormat="1" ht="23.25" customHeight="1">
      <c r="A184" s="119"/>
      <c r="B184" s="110"/>
      <c r="C184" s="110"/>
      <c r="D184" s="110"/>
      <c r="E184" s="110"/>
      <c r="F184" s="110"/>
      <c r="G184" s="113"/>
      <c r="H184" s="113"/>
      <c r="I184" s="113"/>
      <c r="J184" s="122"/>
      <c r="K184" s="125"/>
      <c r="L184" s="10"/>
    </row>
    <row r="185" spans="1:12" s="8" customFormat="1" ht="12.75">
      <c r="A185" s="27">
        <v>1</v>
      </c>
      <c r="B185" s="67" t="s">
        <v>133</v>
      </c>
      <c r="C185" s="44">
        <v>222.6</v>
      </c>
      <c r="D185" s="44">
        <v>222.6</v>
      </c>
      <c r="E185" s="53">
        <v>8</v>
      </c>
      <c r="F185" s="53">
        <v>1953</v>
      </c>
      <c r="G185" s="64">
        <v>56</v>
      </c>
      <c r="H185" s="95">
        <f>18.85*1.1</f>
        <v>20.735000000000003</v>
      </c>
      <c r="I185" s="53">
        <v>4</v>
      </c>
      <c r="J185" s="44" t="s">
        <v>48</v>
      </c>
      <c r="K185" s="46">
        <f t="shared" ref="K185:K189" si="31">D185*H185</f>
        <v>4615.6110000000008</v>
      </c>
      <c r="L185" s="10"/>
    </row>
    <row r="186" spans="1:12" s="8" customFormat="1" ht="12.75">
      <c r="A186" s="27">
        <v>2</v>
      </c>
      <c r="B186" s="67" t="s">
        <v>134</v>
      </c>
      <c r="C186" s="44">
        <v>229.8</v>
      </c>
      <c r="D186" s="64">
        <v>229.8</v>
      </c>
      <c r="E186" s="53">
        <v>2</v>
      </c>
      <c r="F186" s="53">
        <v>1932</v>
      </c>
      <c r="G186" s="64">
        <v>69</v>
      </c>
      <c r="H186" s="95">
        <f t="shared" ref="H186:H189" si="32">18.85*1.1</f>
        <v>20.735000000000003</v>
      </c>
      <c r="I186" s="53">
        <v>4</v>
      </c>
      <c r="J186" s="44" t="s">
        <v>48</v>
      </c>
      <c r="K186" s="46">
        <f t="shared" si="31"/>
        <v>4764.9030000000012</v>
      </c>
      <c r="L186" s="10"/>
    </row>
    <row r="187" spans="1:12" s="8" customFormat="1" ht="12.75">
      <c r="A187" s="27">
        <v>3</v>
      </c>
      <c r="B187" s="69" t="s">
        <v>135</v>
      </c>
      <c r="C187" s="44">
        <v>107.3</v>
      </c>
      <c r="D187" s="64">
        <v>107.3</v>
      </c>
      <c r="E187" s="53">
        <v>4</v>
      </c>
      <c r="F187" s="53">
        <v>1957</v>
      </c>
      <c r="G187" s="64">
        <v>56</v>
      </c>
      <c r="H187" s="95">
        <f t="shared" si="32"/>
        <v>20.735000000000003</v>
      </c>
      <c r="I187" s="53">
        <v>4</v>
      </c>
      <c r="J187" s="44" t="s">
        <v>12</v>
      </c>
      <c r="K187" s="46">
        <f t="shared" si="31"/>
        <v>2224.8655000000003</v>
      </c>
      <c r="L187" s="10"/>
    </row>
    <row r="188" spans="1:12" s="8" customFormat="1" ht="12.75">
      <c r="A188" s="27">
        <v>4</v>
      </c>
      <c r="B188" s="69" t="s">
        <v>136</v>
      </c>
      <c r="C188" s="44">
        <v>110.9</v>
      </c>
      <c r="D188" s="64">
        <v>110.9</v>
      </c>
      <c r="E188" s="53">
        <v>4</v>
      </c>
      <c r="F188" s="53">
        <v>1935</v>
      </c>
      <c r="G188" s="64">
        <v>66</v>
      </c>
      <c r="H188" s="95">
        <f t="shared" si="32"/>
        <v>20.735000000000003</v>
      </c>
      <c r="I188" s="53">
        <v>4</v>
      </c>
      <c r="J188" s="44" t="s">
        <v>12</v>
      </c>
      <c r="K188" s="46">
        <f t="shared" si="31"/>
        <v>2299.5115000000005</v>
      </c>
      <c r="L188" s="10"/>
    </row>
    <row r="189" spans="1:12" s="8" customFormat="1" ht="12.75">
      <c r="A189" s="27">
        <v>5</v>
      </c>
      <c r="B189" s="67" t="s">
        <v>137</v>
      </c>
      <c r="C189" s="44">
        <v>104.9</v>
      </c>
      <c r="D189" s="64">
        <v>104.9</v>
      </c>
      <c r="E189" s="53">
        <v>2</v>
      </c>
      <c r="F189" s="53">
        <v>1935</v>
      </c>
      <c r="G189" s="64">
        <v>66</v>
      </c>
      <c r="H189" s="95">
        <f t="shared" si="32"/>
        <v>20.735000000000003</v>
      </c>
      <c r="I189" s="53">
        <v>4</v>
      </c>
      <c r="J189" s="44" t="s">
        <v>12</v>
      </c>
      <c r="K189" s="46">
        <f t="shared" si="31"/>
        <v>2175.1015000000002</v>
      </c>
      <c r="L189" s="10"/>
    </row>
    <row r="190" spans="1:12" s="8" customFormat="1" ht="12.75">
      <c r="A190" s="26"/>
      <c r="B190" s="13" t="s">
        <v>13</v>
      </c>
      <c r="C190" s="14">
        <f>SUM(C185:C189)</f>
        <v>775.49999999999989</v>
      </c>
      <c r="D190" s="14">
        <f>SUM(D185:D189)</f>
        <v>775.49999999999989</v>
      </c>
      <c r="E190" s="14">
        <f>SUM(E185:E189)</f>
        <v>20</v>
      </c>
      <c r="F190" s="31"/>
      <c r="G190" s="31"/>
      <c r="H190" s="31"/>
      <c r="I190" s="30"/>
      <c r="J190" s="31"/>
      <c r="K190" s="16">
        <f>SUM(K185:K189)</f>
        <v>16079.992500000004</v>
      </c>
      <c r="L190" s="10"/>
    </row>
    <row r="191" spans="1:12" s="8" customFormat="1" ht="20.25" customHeight="1" thickBot="1">
      <c r="A191" s="114" t="s">
        <v>213</v>
      </c>
      <c r="B191" s="115"/>
      <c r="C191" s="115"/>
      <c r="D191" s="115"/>
      <c r="E191" s="115"/>
      <c r="F191" s="115"/>
      <c r="G191" s="115"/>
      <c r="H191" s="115"/>
      <c r="I191" s="115"/>
      <c r="J191" s="115"/>
      <c r="K191" s="116"/>
      <c r="L191" s="10"/>
    </row>
    <row r="192" spans="1:12" s="8" customFormat="1" ht="12.75">
      <c r="A192" s="117" t="s">
        <v>0</v>
      </c>
      <c r="B192" s="108" t="s">
        <v>1</v>
      </c>
      <c r="C192" s="106" t="s">
        <v>2</v>
      </c>
      <c r="D192" s="107"/>
      <c r="E192" s="108" t="s">
        <v>3</v>
      </c>
      <c r="F192" s="108" t="s">
        <v>4</v>
      </c>
      <c r="G192" s="111" t="s">
        <v>5</v>
      </c>
      <c r="H192" s="111" t="s">
        <v>6</v>
      </c>
      <c r="I192" s="111" t="s">
        <v>7</v>
      </c>
      <c r="J192" s="120" t="s">
        <v>8</v>
      </c>
      <c r="K192" s="123" t="s">
        <v>9</v>
      </c>
      <c r="L192" s="10"/>
    </row>
    <row r="193" spans="1:12" s="8" customFormat="1" ht="48.75" customHeight="1">
      <c r="A193" s="118"/>
      <c r="B193" s="109"/>
      <c r="C193" s="126" t="s">
        <v>10</v>
      </c>
      <c r="D193" s="126" t="s">
        <v>11</v>
      </c>
      <c r="E193" s="109"/>
      <c r="F193" s="109"/>
      <c r="G193" s="112"/>
      <c r="H193" s="112"/>
      <c r="I193" s="112"/>
      <c r="J193" s="121"/>
      <c r="K193" s="124"/>
      <c r="L193" s="10"/>
    </row>
    <row r="194" spans="1:12" s="8" customFormat="1" ht="19.5" hidden="1" customHeight="1">
      <c r="A194" s="119"/>
      <c r="B194" s="110"/>
      <c r="C194" s="110"/>
      <c r="D194" s="110"/>
      <c r="E194" s="110"/>
      <c r="F194" s="110"/>
      <c r="G194" s="113"/>
      <c r="H194" s="113"/>
      <c r="I194" s="113"/>
      <c r="J194" s="122"/>
      <c r="K194" s="125"/>
      <c r="L194" s="10"/>
    </row>
    <row r="195" spans="1:12" s="8" customFormat="1" ht="15">
      <c r="A195" s="12">
        <v>1</v>
      </c>
      <c r="B195" s="67" t="s">
        <v>138</v>
      </c>
      <c r="C195" s="54">
        <v>428.5</v>
      </c>
      <c r="D195" s="32">
        <v>134.6</v>
      </c>
      <c r="E195" s="53">
        <v>11</v>
      </c>
      <c r="F195" s="53">
        <v>1974</v>
      </c>
      <c r="G195" s="32">
        <v>54</v>
      </c>
      <c r="H195" s="39">
        <f>16.44*1.1</f>
        <v>18.084000000000003</v>
      </c>
      <c r="I195" s="53">
        <v>3</v>
      </c>
      <c r="J195" s="44" t="s">
        <v>12</v>
      </c>
      <c r="K195" s="46">
        <f t="shared" ref="K195:K196" si="33">D195*H195</f>
        <v>2434.1064000000001</v>
      </c>
      <c r="L195" s="10"/>
    </row>
    <row r="196" spans="1:12" s="8" customFormat="1" ht="12.75">
      <c r="A196" s="12">
        <v>2</v>
      </c>
      <c r="B196" s="67" t="s">
        <v>50</v>
      </c>
      <c r="C196" s="44">
        <v>155.4</v>
      </c>
      <c r="D196" s="44">
        <v>155.4</v>
      </c>
      <c r="E196" s="53">
        <v>3</v>
      </c>
      <c r="F196" s="53">
        <v>1978</v>
      </c>
      <c r="G196" s="32">
        <v>54</v>
      </c>
      <c r="H196" s="39">
        <f>16.44*1.1</f>
        <v>18.084000000000003</v>
      </c>
      <c r="I196" s="53">
        <v>3</v>
      </c>
      <c r="J196" s="44" t="s">
        <v>12</v>
      </c>
      <c r="K196" s="46">
        <f t="shared" si="33"/>
        <v>2810.2536000000005</v>
      </c>
      <c r="L196" s="10"/>
    </row>
    <row r="197" spans="1:12" s="8" customFormat="1" ht="12.75">
      <c r="A197" s="26"/>
      <c r="B197" s="13" t="s">
        <v>13</v>
      </c>
      <c r="C197" s="14">
        <f>SUM(C195:C196)</f>
        <v>583.9</v>
      </c>
      <c r="D197" s="51">
        <f>SUM(D195:D196)</f>
        <v>290</v>
      </c>
      <c r="E197" s="14">
        <f>SUM(E195:E196)</f>
        <v>14</v>
      </c>
      <c r="F197" s="31"/>
      <c r="G197" s="31"/>
      <c r="H197" s="31"/>
      <c r="I197" s="30"/>
      <c r="J197" s="32"/>
      <c r="K197" s="16">
        <f>SUM(K195:K196)</f>
        <v>5244.3600000000006</v>
      </c>
      <c r="L197" s="10"/>
    </row>
    <row r="198" spans="1:12" s="8" customFormat="1" ht="19.5" customHeight="1" thickBot="1">
      <c r="A198" s="114" t="s">
        <v>227</v>
      </c>
      <c r="B198" s="115"/>
      <c r="C198" s="115"/>
      <c r="D198" s="115"/>
      <c r="E198" s="115"/>
      <c r="F198" s="115"/>
      <c r="G198" s="115"/>
      <c r="H198" s="115"/>
      <c r="I198" s="115"/>
      <c r="J198" s="115"/>
      <c r="K198" s="116"/>
      <c r="L198" s="10"/>
    </row>
    <row r="199" spans="1:12" s="8" customFormat="1" ht="14.45" customHeight="1">
      <c r="A199" s="117" t="s">
        <v>0</v>
      </c>
      <c r="B199" s="108" t="s">
        <v>1</v>
      </c>
      <c r="C199" s="106" t="s">
        <v>2</v>
      </c>
      <c r="D199" s="107"/>
      <c r="E199" s="108" t="s">
        <v>3</v>
      </c>
      <c r="F199" s="108" t="s">
        <v>4</v>
      </c>
      <c r="G199" s="111" t="s">
        <v>5</v>
      </c>
      <c r="H199" s="111" t="s">
        <v>6</v>
      </c>
      <c r="I199" s="111" t="s">
        <v>7</v>
      </c>
      <c r="J199" s="120" t="s">
        <v>8</v>
      </c>
      <c r="K199" s="123" t="s">
        <v>9</v>
      </c>
      <c r="L199" s="10"/>
    </row>
    <row r="200" spans="1:12" s="8" customFormat="1" ht="14.45" customHeight="1">
      <c r="A200" s="118"/>
      <c r="B200" s="109"/>
      <c r="C200" s="126" t="s">
        <v>10</v>
      </c>
      <c r="D200" s="126" t="s">
        <v>11</v>
      </c>
      <c r="E200" s="109"/>
      <c r="F200" s="109"/>
      <c r="G200" s="112"/>
      <c r="H200" s="112"/>
      <c r="I200" s="112"/>
      <c r="J200" s="121"/>
      <c r="K200" s="124"/>
      <c r="L200" s="10"/>
    </row>
    <row r="201" spans="1:12" s="8" customFormat="1" ht="21.75" customHeight="1">
      <c r="A201" s="119"/>
      <c r="B201" s="110"/>
      <c r="C201" s="110"/>
      <c r="D201" s="110"/>
      <c r="E201" s="110"/>
      <c r="F201" s="110"/>
      <c r="G201" s="113"/>
      <c r="H201" s="113"/>
      <c r="I201" s="113"/>
      <c r="J201" s="122"/>
      <c r="K201" s="125"/>
      <c r="L201" s="10"/>
    </row>
    <row r="202" spans="1:12" s="8" customFormat="1" ht="12.75">
      <c r="A202" s="12">
        <v>1</v>
      </c>
      <c r="B202" s="71" t="s">
        <v>139</v>
      </c>
      <c r="C202" s="44">
        <v>1343.1</v>
      </c>
      <c r="D202" s="44">
        <v>1343.1</v>
      </c>
      <c r="E202" s="53">
        <v>27</v>
      </c>
      <c r="F202" s="53">
        <v>1971</v>
      </c>
      <c r="G202" s="32">
        <v>35</v>
      </c>
      <c r="H202" s="39">
        <f>16.87*1.1</f>
        <v>18.557000000000002</v>
      </c>
      <c r="I202" s="81">
        <v>1</v>
      </c>
      <c r="J202" s="44" t="s">
        <v>51</v>
      </c>
      <c r="K202" s="46">
        <f t="shared" ref="K202:K206" si="34">D202*H202</f>
        <v>24923.9067</v>
      </c>
      <c r="L202" s="10"/>
    </row>
    <row r="203" spans="1:12" s="8" customFormat="1" ht="12.75">
      <c r="A203" s="12">
        <v>2</v>
      </c>
      <c r="B203" s="67" t="s">
        <v>140</v>
      </c>
      <c r="C203" s="44">
        <v>282.7</v>
      </c>
      <c r="D203" s="32">
        <v>282.7</v>
      </c>
      <c r="E203" s="53">
        <v>4</v>
      </c>
      <c r="F203" s="53">
        <v>1992</v>
      </c>
      <c r="G203" s="32">
        <v>10</v>
      </c>
      <c r="H203" s="39">
        <f t="shared" ref="H203:H206" si="35">16.87*1.1</f>
        <v>18.557000000000002</v>
      </c>
      <c r="I203" s="81">
        <v>1</v>
      </c>
      <c r="J203" s="44" t="s">
        <v>12</v>
      </c>
      <c r="K203" s="46">
        <f t="shared" si="34"/>
        <v>5246.0639000000001</v>
      </c>
      <c r="L203" s="10"/>
    </row>
    <row r="204" spans="1:12" s="8" customFormat="1" ht="12.75">
      <c r="A204" s="12">
        <v>3</v>
      </c>
      <c r="B204" s="67" t="s">
        <v>141</v>
      </c>
      <c r="C204" s="45">
        <v>81</v>
      </c>
      <c r="D204" s="52">
        <v>81</v>
      </c>
      <c r="E204" s="53">
        <v>3</v>
      </c>
      <c r="F204" s="53">
        <v>1958</v>
      </c>
      <c r="G204" s="32">
        <v>60</v>
      </c>
      <c r="H204" s="39">
        <f t="shared" si="35"/>
        <v>18.557000000000002</v>
      </c>
      <c r="I204" s="81">
        <v>1</v>
      </c>
      <c r="J204" s="44" t="s">
        <v>52</v>
      </c>
      <c r="K204" s="46">
        <f t="shared" si="34"/>
        <v>1503.1170000000002</v>
      </c>
      <c r="L204" s="10"/>
    </row>
    <row r="205" spans="1:12" s="8" customFormat="1" ht="12.75">
      <c r="A205" s="12">
        <v>4</v>
      </c>
      <c r="B205" s="71" t="s">
        <v>142</v>
      </c>
      <c r="C205" s="44">
        <v>726.8</v>
      </c>
      <c r="D205" s="44">
        <v>726.8</v>
      </c>
      <c r="E205" s="53">
        <v>16</v>
      </c>
      <c r="F205" s="53">
        <v>1975</v>
      </c>
      <c r="G205" s="32">
        <v>54</v>
      </c>
      <c r="H205" s="39">
        <f t="shared" si="35"/>
        <v>18.557000000000002</v>
      </c>
      <c r="I205" s="81">
        <v>1</v>
      </c>
      <c r="J205" s="44" t="s">
        <v>51</v>
      </c>
      <c r="K205" s="46">
        <f t="shared" si="34"/>
        <v>13487.2276</v>
      </c>
      <c r="L205" s="10"/>
    </row>
    <row r="206" spans="1:12" s="8" customFormat="1" ht="12.75">
      <c r="A206" s="12">
        <v>5</v>
      </c>
      <c r="B206" s="71" t="s">
        <v>143</v>
      </c>
      <c r="C206" s="44">
        <v>2838.6</v>
      </c>
      <c r="D206" s="44">
        <v>2838.6</v>
      </c>
      <c r="E206" s="53">
        <v>50</v>
      </c>
      <c r="F206" s="53">
        <v>1987</v>
      </c>
      <c r="G206" s="32">
        <v>20</v>
      </c>
      <c r="H206" s="39">
        <f t="shared" si="35"/>
        <v>18.557000000000002</v>
      </c>
      <c r="I206" s="81">
        <v>1</v>
      </c>
      <c r="J206" s="44" t="s">
        <v>51</v>
      </c>
      <c r="K206" s="46">
        <f t="shared" si="34"/>
        <v>52675.900200000004</v>
      </c>
      <c r="L206" s="10"/>
    </row>
    <row r="207" spans="1:12" s="8" customFormat="1" ht="12.75">
      <c r="A207" s="26"/>
      <c r="B207" s="13" t="s">
        <v>13</v>
      </c>
      <c r="C207" s="14">
        <f>SUM(C202:C206)</f>
        <v>5272.2</v>
      </c>
      <c r="D207" s="14">
        <f>SUM(D202:D206)</f>
        <v>5272.2</v>
      </c>
      <c r="E207" s="14">
        <f>SUM(E202:E206)</f>
        <v>100</v>
      </c>
      <c r="F207" s="31"/>
      <c r="G207" s="31"/>
      <c r="H207" s="31"/>
      <c r="I207" s="30"/>
      <c r="J207" s="31"/>
      <c r="K207" s="16">
        <f>SUM(K202:K206)</f>
        <v>97836.215400000001</v>
      </c>
      <c r="L207" s="10"/>
    </row>
    <row r="208" spans="1:12" s="8" customFormat="1" ht="17.25" customHeight="1" thickBot="1">
      <c r="A208" s="114" t="s">
        <v>228</v>
      </c>
      <c r="B208" s="115"/>
      <c r="C208" s="115"/>
      <c r="D208" s="115"/>
      <c r="E208" s="115"/>
      <c r="F208" s="115"/>
      <c r="G208" s="115"/>
      <c r="H208" s="115"/>
      <c r="I208" s="115"/>
      <c r="J208" s="115"/>
      <c r="K208" s="116"/>
      <c r="L208" s="10"/>
    </row>
    <row r="209" spans="1:15" s="8" customFormat="1" ht="12.75">
      <c r="A209" s="117" t="s">
        <v>0</v>
      </c>
      <c r="B209" s="108" t="s">
        <v>1</v>
      </c>
      <c r="C209" s="106" t="s">
        <v>2</v>
      </c>
      <c r="D209" s="107"/>
      <c r="E209" s="108" t="s">
        <v>3</v>
      </c>
      <c r="F209" s="108" t="s">
        <v>4</v>
      </c>
      <c r="G209" s="111" t="s">
        <v>5</v>
      </c>
      <c r="H209" s="111" t="s">
        <v>6</v>
      </c>
      <c r="I209" s="111" t="s">
        <v>7</v>
      </c>
      <c r="J209" s="120" t="s">
        <v>8</v>
      </c>
      <c r="K209" s="123" t="s">
        <v>9</v>
      </c>
      <c r="L209" s="10"/>
    </row>
    <row r="210" spans="1:15" s="8" customFormat="1" ht="12.75">
      <c r="A210" s="118"/>
      <c r="B210" s="109"/>
      <c r="C210" s="126" t="s">
        <v>10</v>
      </c>
      <c r="D210" s="126" t="s">
        <v>11</v>
      </c>
      <c r="E210" s="109"/>
      <c r="F210" s="109"/>
      <c r="G210" s="112"/>
      <c r="H210" s="112"/>
      <c r="I210" s="112"/>
      <c r="J210" s="121"/>
      <c r="K210" s="124"/>
      <c r="L210" s="10"/>
    </row>
    <row r="211" spans="1:15" s="8" customFormat="1" ht="24.75" customHeight="1">
      <c r="A211" s="119"/>
      <c r="B211" s="110"/>
      <c r="C211" s="110"/>
      <c r="D211" s="110"/>
      <c r="E211" s="110"/>
      <c r="F211" s="110"/>
      <c r="G211" s="113"/>
      <c r="H211" s="113"/>
      <c r="I211" s="113"/>
      <c r="J211" s="122"/>
      <c r="K211" s="125"/>
      <c r="L211" s="10"/>
    </row>
    <row r="212" spans="1:15" s="8" customFormat="1" ht="12.75">
      <c r="A212" s="27">
        <v>1</v>
      </c>
      <c r="B212" s="67" t="s">
        <v>144</v>
      </c>
      <c r="C212" s="44">
        <v>99.3</v>
      </c>
      <c r="D212" s="64">
        <v>99.3</v>
      </c>
      <c r="E212" s="53">
        <v>4</v>
      </c>
      <c r="F212" s="53">
        <v>1944</v>
      </c>
      <c r="G212" s="64">
        <v>69</v>
      </c>
      <c r="H212" s="95">
        <f>16.51*1.1</f>
        <v>18.161000000000005</v>
      </c>
      <c r="I212" s="53">
        <v>4</v>
      </c>
      <c r="J212" s="44" t="s">
        <v>12</v>
      </c>
      <c r="K212" s="46">
        <f t="shared" ref="K212:K243" si="36">D212*H212</f>
        <v>1803.3873000000003</v>
      </c>
      <c r="L212" s="10"/>
      <c r="O212" s="74"/>
    </row>
    <row r="213" spans="1:15" s="8" customFormat="1" ht="12.75">
      <c r="A213" s="27">
        <v>2</v>
      </c>
      <c r="B213" s="67" t="s">
        <v>145</v>
      </c>
      <c r="C213" s="44">
        <v>119</v>
      </c>
      <c r="D213" s="64">
        <v>119</v>
      </c>
      <c r="E213" s="53">
        <v>4</v>
      </c>
      <c r="F213" s="53">
        <v>1963</v>
      </c>
      <c r="G213" s="64">
        <v>50</v>
      </c>
      <c r="H213" s="95">
        <f t="shared" ref="H213:H243" si="37">16.51*1.1</f>
        <v>18.161000000000005</v>
      </c>
      <c r="I213" s="53">
        <v>4</v>
      </c>
      <c r="J213" s="44" t="s">
        <v>12</v>
      </c>
      <c r="K213" s="46">
        <f t="shared" si="36"/>
        <v>2161.1590000000006</v>
      </c>
      <c r="L213" s="10"/>
      <c r="O213" s="74"/>
    </row>
    <row r="214" spans="1:15" s="8" customFormat="1" ht="12.75">
      <c r="A214" s="27">
        <v>3</v>
      </c>
      <c r="B214" s="67" t="s">
        <v>146</v>
      </c>
      <c r="C214" s="44">
        <v>101.7</v>
      </c>
      <c r="D214" s="64">
        <v>101.7</v>
      </c>
      <c r="E214" s="53">
        <v>2</v>
      </c>
      <c r="F214" s="53">
        <v>1983</v>
      </c>
      <c r="G214" s="64">
        <v>28</v>
      </c>
      <c r="H214" s="95">
        <f t="shared" si="37"/>
        <v>18.161000000000005</v>
      </c>
      <c r="I214" s="53">
        <v>4</v>
      </c>
      <c r="J214" s="44" t="s">
        <v>12</v>
      </c>
      <c r="K214" s="46">
        <f t="shared" si="36"/>
        <v>1846.9737000000005</v>
      </c>
      <c r="L214" s="10"/>
      <c r="O214" s="74"/>
    </row>
    <row r="215" spans="1:15" s="8" customFormat="1" ht="12.75">
      <c r="A215" s="27">
        <v>4</v>
      </c>
      <c r="B215" s="67" t="s">
        <v>147</v>
      </c>
      <c r="C215" s="44">
        <v>101.2</v>
      </c>
      <c r="D215" s="64">
        <v>101.2</v>
      </c>
      <c r="E215" s="53">
        <v>2</v>
      </c>
      <c r="F215" s="53">
        <v>1959</v>
      </c>
      <c r="G215" s="64">
        <v>60</v>
      </c>
      <c r="H215" s="95">
        <f t="shared" si="37"/>
        <v>18.161000000000005</v>
      </c>
      <c r="I215" s="53">
        <v>4</v>
      </c>
      <c r="J215" s="44" t="s">
        <v>12</v>
      </c>
      <c r="K215" s="46">
        <f t="shared" si="36"/>
        <v>1837.8932000000007</v>
      </c>
      <c r="L215" s="10"/>
      <c r="O215" s="74"/>
    </row>
    <row r="216" spans="1:15" s="8" customFormat="1" ht="12.75">
      <c r="A216" s="27">
        <v>5</v>
      </c>
      <c r="B216" s="67" t="s">
        <v>148</v>
      </c>
      <c r="C216" s="44">
        <v>62.9</v>
      </c>
      <c r="D216" s="64">
        <v>62.9</v>
      </c>
      <c r="E216" s="53">
        <v>2</v>
      </c>
      <c r="F216" s="53">
        <v>1976</v>
      </c>
      <c r="G216" s="64">
        <v>54</v>
      </c>
      <c r="H216" s="95">
        <f t="shared" si="37"/>
        <v>18.161000000000005</v>
      </c>
      <c r="I216" s="53">
        <v>4</v>
      </c>
      <c r="J216" s="44" t="s">
        <v>12</v>
      </c>
      <c r="K216" s="46">
        <f t="shared" si="36"/>
        <v>1142.3269000000003</v>
      </c>
      <c r="L216" s="10"/>
      <c r="O216" s="74"/>
    </row>
    <row r="217" spans="1:15" s="8" customFormat="1" ht="12.75">
      <c r="A217" s="27">
        <v>6</v>
      </c>
      <c r="B217" s="72" t="s">
        <v>149</v>
      </c>
      <c r="C217" s="44">
        <v>150.30000000000001</v>
      </c>
      <c r="D217" s="64">
        <v>150.30000000000001</v>
      </c>
      <c r="E217" s="53">
        <v>6</v>
      </c>
      <c r="F217" s="53">
        <v>1966</v>
      </c>
      <c r="G217" s="64">
        <v>60</v>
      </c>
      <c r="H217" s="95">
        <f t="shared" si="37"/>
        <v>18.161000000000005</v>
      </c>
      <c r="I217" s="53">
        <v>4</v>
      </c>
      <c r="J217" s="44" t="s">
        <v>46</v>
      </c>
      <c r="K217" s="46">
        <f t="shared" si="36"/>
        <v>2729.598300000001</v>
      </c>
      <c r="L217" s="10"/>
      <c r="O217" s="74"/>
    </row>
    <row r="218" spans="1:15" s="8" customFormat="1" ht="12.75">
      <c r="A218" s="27">
        <v>7</v>
      </c>
      <c r="B218" s="67" t="s">
        <v>150</v>
      </c>
      <c r="C218" s="44">
        <v>187.1</v>
      </c>
      <c r="D218" s="64">
        <v>187.1</v>
      </c>
      <c r="E218" s="53">
        <v>4</v>
      </c>
      <c r="F218" s="53">
        <v>1973</v>
      </c>
      <c r="G218" s="64">
        <v>54</v>
      </c>
      <c r="H218" s="95">
        <f t="shared" si="37"/>
        <v>18.161000000000005</v>
      </c>
      <c r="I218" s="53">
        <v>4</v>
      </c>
      <c r="J218" s="44" t="s">
        <v>12</v>
      </c>
      <c r="K218" s="46">
        <f t="shared" si="36"/>
        <v>3397.9231000000009</v>
      </c>
      <c r="L218" s="10"/>
      <c r="O218" s="74"/>
    </row>
    <row r="219" spans="1:15" s="8" customFormat="1" ht="12.75">
      <c r="A219" s="27">
        <v>8</v>
      </c>
      <c r="B219" s="67" t="s">
        <v>151</v>
      </c>
      <c r="C219" s="44">
        <v>152.30000000000001</v>
      </c>
      <c r="D219" s="64">
        <v>152.30000000000001</v>
      </c>
      <c r="E219" s="53">
        <v>6</v>
      </c>
      <c r="F219" s="53">
        <v>1958</v>
      </c>
      <c r="G219" s="64">
        <v>60</v>
      </c>
      <c r="H219" s="95">
        <f t="shared" si="37"/>
        <v>18.161000000000005</v>
      </c>
      <c r="I219" s="53">
        <v>4</v>
      </c>
      <c r="J219" s="44" t="s">
        <v>12</v>
      </c>
      <c r="K219" s="46">
        <f t="shared" si="36"/>
        <v>2765.9203000000011</v>
      </c>
      <c r="L219" s="10"/>
      <c r="O219" s="74"/>
    </row>
    <row r="220" spans="1:15" s="8" customFormat="1" ht="12.75">
      <c r="A220" s="27">
        <v>9</v>
      </c>
      <c r="B220" s="67" t="s">
        <v>152</v>
      </c>
      <c r="C220" s="44">
        <v>101.5</v>
      </c>
      <c r="D220" s="64">
        <v>101.5</v>
      </c>
      <c r="E220" s="53">
        <v>3</v>
      </c>
      <c r="F220" s="53">
        <v>1973</v>
      </c>
      <c r="G220" s="64">
        <v>35</v>
      </c>
      <c r="H220" s="95">
        <f t="shared" si="37"/>
        <v>18.161000000000005</v>
      </c>
      <c r="I220" s="53">
        <v>4</v>
      </c>
      <c r="J220" s="44" t="s">
        <v>12</v>
      </c>
      <c r="K220" s="46">
        <f t="shared" si="36"/>
        <v>1843.3415000000005</v>
      </c>
      <c r="L220" s="10"/>
      <c r="O220" s="74"/>
    </row>
    <row r="221" spans="1:15" s="8" customFormat="1" ht="12.75">
      <c r="A221" s="27">
        <v>10</v>
      </c>
      <c r="B221" s="67" t="s">
        <v>153</v>
      </c>
      <c r="C221" s="44">
        <v>117.6</v>
      </c>
      <c r="D221" s="44">
        <v>117.6</v>
      </c>
      <c r="E221" s="53">
        <v>4</v>
      </c>
      <c r="F221" s="53">
        <v>1965</v>
      </c>
      <c r="G221" s="64">
        <v>60</v>
      </c>
      <c r="H221" s="95">
        <f t="shared" si="37"/>
        <v>18.161000000000005</v>
      </c>
      <c r="I221" s="53">
        <v>4</v>
      </c>
      <c r="J221" s="44" t="s">
        <v>48</v>
      </c>
      <c r="K221" s="46">
        <f t="shared" si="36"/>
        <v>2135.7336000000005</v>
      </c>
      <c r="L221" s="10"/>
      <c r="O221" s="74"/>
    </row>
    <row r="222" spans="1:15" s="8" customFormat="1" ht="12.75">
      <c r="A222" s="27">
        <v>11</v>
      </c>
      <c r="B222" s="67" t="s">
        <v>154</v>
      </c>
      <c r="C222" s="44">
        <v>56.2</v>
      </c>
      <c r="D222" s="64">
        <v>56.2</v>
      </c>
      <c r="E222" s="53">
        <v>2</v>
      </c>
      <c r="F222" s="53">
        <v>1959</v>
      </c>
      <c r="G222" s="64">
        <v>60</v>
      </c>
      <c r="H222" s="95">
        <f t="shared" si="37"/>
        <v>18.161000000000005</v>
      </c>
      <c r="I222" s="53">
        <v>4</v>
      </c>
      <c r="J222" s="44" t="s">
        <v>12</v>
      </c>
      <c r="K222" s="46">
        <f t="shared" si="36"/>
        <v>1020.6482000000003</v>
      </c>
      <c r="L222" s="10"/>
      <c r="O222" s="74"/>
    </row>
    <row r="223" spans="1:15" s="8" customFormat="1" ht="12.75">
      <c r="A223" s="27">
        <v>12</v>
      </c>
      <c r="B223" s="67" t="s">
        <v>155</v>
      </c>
      <c r="C223" s="44">
        <v>64.400000000000006</v>
      </c>
      <c r="D223" s="64">
        <v>64.400000000000006</v>
      </c>
      <c r="E223" s="53">
        <v>3</v>
      </c>
      <c r="F223" s="53">
        <v>1987</v>
      </c>
      <c r="G223" s="64">
        <v>40</v>
      </c>
      <c r="H223" s="95">
        <f t="shared" si="37"/>
        <v>18.161000000000005</v>
      </c>
      <c r="I223" s="53">
        <v>4</v>
      </c>
      <c r="J223" s="44" t="s">
        <v>12</v>
      </c>
      <c r="K223" s="46">
        <f t="shared" si="36"/>
        <v>1169.5684000000003</v>
      </c>
      <c r="L223" s="10"/>
      <c r="O223" s="74"/>
    </row>
    <row r="224" spans="1:15" s="8" customFormat="1" ht="12.75">
      <c r="A224" s="27">
        <v>13</v>
      </c>
      <c r="B224" s="67" t="s">
        <v>156</v>
      </c>
      <c r="C224" s="44">
        <v>119.5</v>
      </c>
      <c r="D224" s="44">
        <v>119.5</v>
      </c>
      <c r="E224" s="53">
        <v>3</v>
      </c>
      <c r="F224" s="53">
        <v>1989</v>
      </c>
      <c r="G224" s="64">
        <v>40</v>
      </c>
      <c r="H224" s="95">
        <f t="shared" si="37"/>
        <v>18.161000000000005</v>
      </c>
      <c r="I224" s="53">
        <v>4</v>
      </c>
      <c r="J224" s="44" t="s">
        <v>12</v>
      </c>
      <c r="K224" s="46">
        <f t="shared" si="36"/>
        <v>2170.2395000000006</v>
      </c>
      <c r="L224" s="10"/>
      <c r="O224" s="74"/>
    </row>
    <row r="225" spans="1:15" s="8" customFormat="1" ht="12.75">
      <c r="A225" s="27">
        <v>14</v>
      </c>
      <c r="B225" s="67" t="s">
        <v>157</v>
      </c>
      <c r="C225" s="44">
        <v>73.900000000000006</v>
      </c>
      <c r="D225" s="64">
        <v>73.900000000000006</v>
      </c>
      <c r="E225" s="53">
        <v>2</v>
      </c>
      <c r="F225" s="53">
        <v>1965</v>
      </c>
      <c r="G225" s="64">
        <v>40</v>
      </c>
      <c r="H225" s="95">
        <f t="shared" si="37"/>
        <v>18.161000000000005</v>
      </c>
      <c r="I225" s="53">
        <v>4</v>
      </c>
      <c r="J225" s="44" t="s">
        <v>46</v>
      </c>
      <c r="K225" s="46">
        <f t="shared" si="36"/>
        <v>1342.0979000000004</v>
      </c>
      <c r="L225" s="10"/>
      <c r="O225" s="74"/>
    </row>
    <row r="226" spans="1:15" s="8" customFormat="1" ht="12.75">
      <c r="A226" s="27">
        <v>15</v>
      </c>
      <c r="B226" s="67" t="s">
        <v>158</v>
      </c>
      <c r="C226" s="44">
        <v>62.9</v>
      </c>
      <c r="D226" s="64">
        <v>62.9</v>
      </c>
      <c r="E226" s="53">
        <v>2</v>
      </c>
      <c r="F226" s="53">
        <v>1969</v>
      </c>
      <c r="G226" s="64">
        <v>60</v>
      </c>
      <c r="H226" s="95">
        <f t="shared" si="37"/>
        <v>18.161000000000005</v>
      </c>
      <c r="I226" s="53">
        <v>4</v>
      </c>
      <c r="J226" s="44" t="s">
        <v>12</v>
      </c>
      <c r="K226" s="46">
        <f t="shared" si="36"/>
        <v>1142.3269000000003</v>
      </c>
      <c r="L226" s="10"/>
      <c r="M226" s="10"/>
      <c r="O226" s="74"/>
    </row>
    <row r="227" spans="1:15" s="8" customFormat="1" ht="12.75">
      <c r="A227" s="27">
        <v>16</v>
      </c>
      <c r="B227" s="67" t="s">
        <v>159</v>
      </c>
      <c r="C227" s="44">
        <v>62.9</v>
      </c>
      <c r="D227" s="64">
        <v>62.9</v>
      </c>
      <c r="E227" s="53">
        <v>2</v>
      </c>
      <c r="F227" s="53">
        <v>1973</v>
      </c>
      <c r="G227" s="64">
        <v>54</v>
      </c>
      <c r="H227" s="95">
        <f t="shared" si="37"/>
        <v>18.161000000000005</v>
      </c>
      <c r="I227" s="53">
        <v>4</v>
      </c>
      <c r="J227" s="44" t="s">
        <v>40</v>
      </c>
      <c r="K227" s="46">
        <f t="shared" si="36"/>
        <v>1142.3269000000003</v>
      </c>
      <c r="L227" s="10"/>
      <c r="O227" s="74"/>
    </row>
    <row r="228" spans="1:15" s="8" customFormat="1" ht="12.75">
      <c r="A228" s="27">
        <v>17</v>
      </c>
      <c r="B228" s="67" t="s">
        <v>160</v>
      </c>
      <c r="C228" s="44">
        <v>77.599999999999994</v>
      </c>
      <c r="D228" s="64">
        <v>77.599999999999994</v>
      </c>
      <c r="E228" s="53">
        <v>2</v>
      </c>
      <c r="F228" s="53">
        <v>1982</v>
      </c>
      <c r="G228" s="64">
        <v>30</v>
      </c>
      <c r="H228" s="95">
        <f t="shared" si="37"/>
        <v>18.161000000000005</v>
      </c>
      <c r="I228" s="53">
        <v>4</v>
      </c>
      <c r="J228" s="44" t="s">
        <v>42</v>
      </c>
      <c r="K228" s="46">
        <f t="shared" si="36"/>
        <v>1409.2936000000002</v>
      </c>
      <c r="L228" s="10"/>
      <c r="O228" s="74"/>
    </row>
    <row r="229" spans="1:15" s="8" customFormat="1" ht="12.75">
      <c r="A229" s="27">
        <v>18</v>
      </c>
      <c r="B229" s="67" t="s">
        <v>161</v>
      </c>
      <c r="C229" s="44">
        <v>78.599999999999994</v>
      </c>
      <c r="D229" s="64">
        <v>78.599999999999994</v>
      </c>
      <c r="E229" s="53">
        <v>2</v>
      </c>
      <c r="F229" s="53">
        <v>1972</v>
      </c>
      <c r="G229" s="64">
        <v>40</v>
      </c>
      <c r="H229" s="95">
        <f t="shared" si="37"/>
        <v>18.161000000000005</v>
      </c>
      <c r="I229" s="53">
        <v>4</v>
      </c>
      <c r="J229" s="44" t="s">
        <v>46</v>
      </c>
      <c r="K229" s="46">
        <f t="shared" si="36"/>
        <v>1427.4546000000003</v>
      </c>
      <c r="L229" s="10"/>
      <c r="O229" s="74"/>
    </row>
    <row r="230" spans="1:15" s="8" customFormat="1" ht="12.75">
      <c r="A230" s="27">
        <v>19</v>
      </c>
      <c r="B230" s="67" t="s">
        <v>162</v>
      </c>
      <c r="C230" s="44">
        <v>87.5</v>
      </c>
      <c r="D230" s="64">
        <v>87.5</v>
      </c>
      <c r="E230" s="53">
        <v>3</v>
      </c>
      <c r="F230" s="53">
        <v>1973</v>
      </c>
      <c r="G230" s="64">
        <v>40</v>
      </c>
      <c r="H230" s="95">
        <f t="shared" si="37"/>
        <v>18.161000000000005</v>
      </c>
      <c r="I230" s="53">
        <v>4</v>
      </c>
      <c r="J230" s="44" t="s">
        <v>53</v>
      </c>
      <c r="K230" s="46">
        <f t="shared" si="36"/>
        <v>1589.0875000000003</v>
      </c>
      <c r="L230" s="10"/>
      <c r="O230" s="74"/>
    </row>
    <row r="231" spans="1:15" s="8" customFormat="1" ht="12.75">
      <c r="A231" s="27">
        <v>20</v>
      </c>
      <c r="B231" s="67" t="s">
        <v>163</v>
      </c>
      <c r="C231" s="44">
        <v>79.400000000000006</v>
      </c>
      <c r="D231" s="64">
        <v>79.400000000000006</v>
      </c>
      <c r="E231" s="53">
        <v>2</v>
      </c>
      <c r="F231" s="53">
        <v>1978</v>
      </c>
      <c r="G231" s="64">
        <v>40</v>
      </c>
      <c r="H231" s="95">
        <f t="shared" si="37"/>
        <v>18.161000000000005</v>
      </c>
      <c r="I231" s="53">
        <v>4</v>
      </c>
      <c r="J231" s="44" t="s">
        <v>46</v>
      </c>
      <c r="K231" s="46">
        <f t="shared" si="36"/>
        <v>1441.9834000000005</v>
      </c>
      <c r="L231" s="10"/>
      <c r="M231" s="10"/>
      <c r="O231" s="74"/>
    </row>
    <row r="232" spans="1:15" s="8" customFormat="1" ht="12.75">
      <c r="A232" s="27">
        <v>21</v>
      </c>
      <c r="B232" s="67" t="s">
        <v>164</v>
      </c>
      <c r="C232" s="44">
        <v>79.3</v>
      </c>
      <c r="D232" s="64">
        <v>79.3</v>
      </c>
      <c r="E232" s="53">
        <v>2</v>
      </c>
      <c r="F232" s="53">
        <v>1973</v>
      </c>
      <c r="G232" s="64">
        <v>40</v>
      </c>
      <c r="H232" s="95">
        <f t="shared" si="37"/>
        <v>18.161000000000005</v>
      </c>
      <c r="I232" s="53">
        <v>4</v>
      </c>
      <c r="J232" s="44" t="s">
        <v>42</v>
      </c>
      <c r="K232" s="46">
        <f t="shared" si="36"/>
        <v>1440.1673000000003</v>
      </c>
      <c r="L232" s="10"/>
      <c r="O232" s="74"/>
    </row>
    <row r="233" spans="1:15" s="8" customFormat="1" ht="12.75">
      <c r="A233" s="27">
        <v>22</v>
      </c>
      <c r="B233" s="67" t="s">
        <v>165</v>
      </c>
      <c r="C233" s="44">
        <v>60.8</v>
      </c>
      <c r="D233" s="64">
        <v>60.8</v>
      </c>
      <c r="E233" s="53">
        <v>2</v>
      </c>
      <c r="F233" s="53">
        <v>1972</v>
      </c>
      <c r="G233" s="64">
        <v>40</v>
      </c>
      <c r="H233" s="95">
        <f t="shared" si="37"/>
        <v>18.161000000000005</v>
      </c>
      <c r="I233" s="53">
        <v>4</v>
      </c>
      <c r="J233" s="44" t="s">
        <v>42</v>
      </c>
      <c r="K233" s="46">
        <f t="shared" si="36"/>
        <v>1104.1888000000004</v>
      </c>
      <c r="L233" s="10"/>
      <c r="O233" s="74"/>
    </row>
    <row r="234" spans="1:15" s="8" customFormat="1" ht="12.75">
      <c r="A234" s="27">
        <v>23</v>
      </c>
      <c r="B234" s="67" t="s">
        <v>166</v>
      </c>
      <c r="C234" s="44">
        <v>109.5</v>
      </c>
      <c r="D234" s="64">
        <v>109.5</v>
      </c>
      <c r="E234" s="53">
        <v>2</v>
      </c>
      <c r="F234" s="53">
        <v>1988</v>
      </c>
      <c r="G234" s="64">
        <v>19</v>
      </c>
      <c r="H234" s="95">
        <f t="shared" si="37"/>
        <v>18.161000000000005</v>
      </c>
      <c r="I234" s="53">
        <v>4</v>
      </c>
      <c r="J234" s="44" t="s">
        <v>42</v>
      </c>
      <c r="K234" s="46">
        <f t="shared" si="36"/>
        <v>1988.6295000000005</v>
      </c>
      <c r="L234" s="10"/>
      <c r="O234" s="74"/>
    </row>
    <row r="235" spans="1:15" s="8" customFormat="1" ht="12.75">
      <c r="A235" s="27">
        <v>24</v>
      </c>
      <c r="B235" s="71" t="s">
        <v>167</v>
      </c>
      <c r="C235" s="44">
        <v>77.7</v>
      </c>
      <c r="D235" s="64">
        <v>77.7</v>
      </c>
      <c r="E235" s="53">
        <v>2</v>
      </c>
      <c r="F235" s="53">
        <v>1968</v>
      </c>
      <c r="G235" s="64">
        <v>46</v>
      </c>
      <c r="H235" s="95">
        <f t="shared" si="37"/>
        <v>18.161000000000005</v>
      </c>
      <c r="I235" s="53">
        <v>4</v>
      </c>
      <c r="J235" s="44" t="s">
        <v>46</v>
      </c>
      <c r="K235" s="46">
        <f t="shared" si="36"/>
        <v>1411.1097000000004</v>
      </c>
      <c r="L235" s="10"/>
      <c r="O235" s="74"/>
    </row>
    <row r="236" spans="1:15" s="8" customFormat="1" ht="12.75">
      <c r="A236" s="27">
        <v>25</v>
      </c>
      <c r="B236" s="67" t="s">
        <v>168</v>
      </c>
      <c r="C236" s="44">
        <v>143.80000000000001</v>
      </c>
      <c r="D236" s="64">
        <v>143.80000000000001</v>
      </c>
      <c r="E236" s="53">
        <v>4</v>
      </c>
      <c r="F236" s="53">
        <v>1965</v>
      </c>
      <c r="G236" s="64">
        <v>62</v>
      </c>
      <c r="H236" s="95">
        <f t="shared" si="37"/>
        <v>18.161000000000005</v>
      </c>
      <c r="I236" s="53">
        <v>4</v>
      </c>
      <c r="J236" s="44" t="s">
        <v>12</v>
      </c>
      <c r="K236" s="46">
        <f t="shared" si="36"/>
        <v>2611.5518000000011</v>
      </c>
      <c r="L236" s="10"/>
      <c r="O236" s="74"/>
    </row>
    <row r="237" spans="1:15" s="8" customFormat="1" ht="12.75">
      <c r="A237" s="27">
        <v>26</v>
      </c>
      <c r="B237" s="67" t="s">
        <v>169</v>
      </c>
      <c r="C237" s="44">
        <v>190.1</v>
      </c>
      <c r="D237" s="64">
        <v>190.1</v>
      </c>
      <c r="E237" s="53">
        <v>6</v>
      </c>
      <c r="F237" s="53">
        <v>1965</v>
      </c>
      <c r="G237" s="64">
        <v>62</v>
      </c>
      <c r="H237" s="95">
        <f t="shared" si="37"/>
        <v>18.161000000000005</v>
      </c>
      <c r="I237" s="53">
        <v>4</v>
      </c>
      <c r="J237" s="44" t="s">
        <v>12</v>
      </c>
      <c r="K237" s="46">
        <f t="shared" si="36"/>
        <v>3452.4061000000006</v>
      </c>
      <c r="L237" s="10"/>
      <c r="O237" s="74"/>
    </row>
    <row r="238" spans="1:15" s="8" customFormat="1" ht="12.75">
      <c r="A238" s="27">
        <v>27</v>
      </c>
      <c r="B238" s="67" t="s">
        <v>170</v>
      </c>
      <c r="C238" s="44">
        <v>92.7</v>
      </c>
      <c r="D238" s="64">
        <v>92.7</v>
      </c>
      <c r="E238" s="53">
        <v>3</v>
      </c>
      <c r="F238" s="53">
        <v>1971</v>
      </c>
      <c r="G238" s="64">
        <v>41</v>
      </c>
      <c r="H238" s="95">
        <f t="shared" si="37"/>
        <v>18.161000000000005</v>
      </c>
      <c r="I238" s="53">
        <v>4</v>
      </c>
      <c r="J238" s="44" t="s">
        <v>12</v>
      </c>
      <c r="K238" s="46">
        <f t="shared" si="36"/>
        <v>1683.5247000000006</v>
      </c>
      <c r="L238" s="10"/>
      <c r="O238" s="74"/>
    </row>
    <row r="239" spans="1:15" s="8" customFormat="1" ht="12.75">
      <c r="A239" s="27">
        <v>28</v>
      </c>
      <c r="B239" s="67" t="s">
        <v>171</v>
      </c>
      <c r="C239" s="44">
        <v>72.5</v>
      </c>
      <c r="D239" s="64">
        <v>72.5</v>
      </c>
      <c r="E239" s="53">
        <v>2</v>
      </c>
      <c r="F239" s="53">
        <v>1983</v>
      </c>
      <c r="G239" s="64">
        <v>30</v>
      </c>
      <c r="H239" s="95">
        <f t="shared" si="37"/>
        <v>18.161000000000005</v>
      </c>
      <c r="I239" s="53">
        <v>4</v>
      </c>
      <c r="J239" s="44" t="s">
        <v>12</v>
      </c>
      <c r="K239" s="46">
        <f t="shared" si="36"/>
        <v>1316.6725000000004</v>
      </c>
      <c r="L239" s="10"/>
      <c r="O239" s="74"/>
    </row>
    <row r="240" spans="1:15" s="8" customFormat="1" ht="12.75">
      <c r="A240" s="27">
        <v>29</v>
      </c>
      <c r="B240" s="67" t="s">
        <v>173</v>
      </c>
      <c r="C240" s="44">
        <v>105.1</v>
      </c>
      <c r="D240" s="64">
        <v>105.1</v>
      </c>
      <c r="E240" s="53">
        <v>2</v>
      </c>
      <c r="F240" s="53">
        <v>1983</v>
      </c>
      <c r="G240" s="64">
        <v>30</v>
      </c>
      <c r="H240" s="95">
        <f t="shared" si="37"/>
        <v>18.161000000000005</v>
      </c>
      <c r="I240" s="53">
        <v>4</v>
      </c>
      <c r="J240" s="44" t="s">
        <v>12</v>
      </c>
      <c r="K240" s="46">
        <f t="shared" si="36"/>
        <v>1908.7211000000004</v>
      </c>
      <c r="L240" s="10"/>
      <c r="O240" s="74"/>
    </row>
    <row r="241" spans="1:15" s="8" customFormat="1" ht="12.75">
      <c r="A241" s="27">
        <v>30</v>
      </c>
      <c r="B241" s="67" t="s">
        <v>172</v>
      </c>
      <c r="C241" s="44">
        <v>141.30000000000001</v>
      </c>
      <c r="D241" s="64">
        <v>141.30000000000001</v>
      </c>
      <c r="E241" s="53">
        <v>4</v>
      </c>
      <c r="F241" s="53">
        <v>1941</v>
      </c>
      <c r="G241" s="64">
        <v>73</v>
      </c>
      <c r="H241" s="95">
        <f t="shared" si="37"/>
        <v>18.161000000000005</v>
      </c>
      <c r="I241" s="53">
        <v>4</v>
      </c>
      <c r="J241" s="44" t="s">
        <v>12</v>
      </c>
      <c r="K241" s="46">
        <f t="shared" si="36"/>
        <v>2566.1493000000009</v>
      </c>
      <c r="L241" s="10"/>
      <c r="O241" s="74"/>
    </row>
    <row r="242" spans="1:15" s="8" customFormat="1" ht="12.75">
      <c r="A242" s="27">
        <v>31</v>
      </c>
      <c r="B242" s="67" t="s">
        <v>174</v>
      </c>
      <c r="C242" s="44">
        <v>126</v>
      </c>
      <c r="D242" s="64">
        <v>126</v>
      </c>
      <c r="E242" s="53">
        <v>4</v>
      </c>
      <c r="F242" s="53">
        <v>1976</v>
      </c>
      <c r="G242" s="64">
        <v>40</v>
      </c>
      <c r="H242" s="95">
        <f t="shared" si="37"/>
        <v>18.161000000000005</v>
      </c>
      <c r="I242" s="53">
        <v>4</v>
      </c>
      <c r="J242" s="44" t="s">
        <v>12</v>
      </c>
      <c r="K242" s="46">
        <f t="shared" si="36"/>
        <v>2288.2860000000005</v>
      </c>
      <c r="L242" s="10"/>
      <c r="O242" s="74"/>
    </row>
    <row r="243" spans="1:15" s="8" customFormat="1" ht="12.75">
      <c r="A243" s="27">
        <v>32</v>
      </c>
      <c r="B243" s="73" t="s">
        <v>175</v>
      </c>
      <c r="C243" s="44">
        <v>84.9</v>
      </c>
      <c r="D243" s="64">
        <v>84.9</v>
      </c>
      <c r="E243" s="53">
        <v>2</v>
      </c>
      <c r="F243" s="53">
        <v>1973</v>
      </c>
      <c r="G243" s="64">
        <v>40</v>
      </c>
      <c r="H243" s="95">
        <f t="shared" si="37"/>
        <v>18.161000000000005</v>
      </c>
      <c r="I243" s="53">
        <v>4</v>
      </c>
      <c r="J243" s="44" t="s">
        <v>12</v>
      </c>
      <c r="K243" s="46">
        <f t="shared" si="36"/>
        <v>1541.8689000000006</v>
      </c>
      <c r="L243" s="10"/>
      <c r="O243" s="74"/>
    </row>
    <row r="244" spans="1:15" s="8" customFormat="1" ht="12.75">
      <c r="A244" s="27"/>
      <c r="B244" s="13" t="s">
        <v>13</v>
      </c>
      <c r="C244" s="57">
        <f>SUM(C212:C243)</f>
        <v>3239.5</v>
      </c>
      <c r="D244" s="14">
        <f>SUM(D212:D243)</f>
        <v>3239.5</v>
      </c>
      <c r="E244" s="14">
        <f>SUM(E212:E243)</f>
        <v>95</v>
      </c>
      <c r="F244" s="31"/>
      <c r="G244" s="31"/>
      <c r="H244" s="31"/>
      <c r="I244" s="30"/>
      <c r="J244" s="31"/>
      <c r="K244" s="16">
        <f>SUM(K212:K243)</f>
        <v>58832.559500000025</v>
      </c>
      <c r="L244" s="10"/>
    </row>
    <row r="245" spans="1:15" ht="15">
      <c r="A245" s="2"/>
      <c r="B245" s="36"/>
      <c r="C245" s="37"/>
      <c r="D245" s="33"/>
      <c r="E245" s="33"/>
      <c r="F245" s="6"/>
      <c r="G245" s="6"/>
      <c r="H245" s="2"/>
      <c r="I245" s="2"/>
      <c r="J245" s="2"/>
      <c r="K245" s="2"/>
    </row>
    <row r="246" spans="1:15" ht="12.75">
      <c r="A246" s="1" t="s">
        <v>15</v>
      </c>
      <c r="D246" s="1" t="s">
        <v>16</v>
      </c>
    </row>
    <row r="247" spans="1:15" ht="12.75">
      <c r="C247" s="1" t="s">
        <v>17</v>
      </c>
      <c r="D247" s="1" t="s">
        <v>18</v>
      </c>
    </row>
    <row r="248" spans="1:15" ht="12.75">
      <c r="C248" s="1" t="s">
        <v>17</v>
      </c>
      <c r="D248" s="1" t="s">
        <v>19</v>
      </c>
    </row>
    <row r="249" spans="1:15" ht="12.75">
      <c r="C249" s="1" t="s">
        <v>17</v>
      </c>
      <c r="D249" s="1" t="s">
        <v>20</v>
      </c>
    </row>
    <row r="251" spans="1:15" ht="15">
      <c r="A251" s="59" t="s">
        <v>91</v>
      </c>
      <c r="B251" s="60"/>
      <c r="C251" s="60"/>
      <c r="D251" s="60"/>
      <c r="E251" s="60"/>
      <c r="F251" s="60"/>
      <c r="G251" s="60"/>
      <c r="H251" s="60"/>
      <c r="I251" s="60"/>
      <c r="J251" s="60"/>
    </row>
    <row r="252" spans="1:15" ht="15">
      <c r="A252" s="60" t="s">
        <v>24</v>
      </c>
      <c r="B252" s="60"/>
      <c r="C252" s="60"/>
      <c r="D252" s="60"/>
      <c r="E252" s="60"/>
      <c r="F252" s="60"/>
      <c r="G252" s="60"/>
      <c r="H252" s="60"/>
      <c r="I252" s="60"/>
      <c r="J252" s="60"/>
    </row>
    <row r="253" spans="1:15" ht="15">
      <c r="A253" s="60" t="s">
        <v>25</v>
      </c>
      <c r="B253" s="60"/>
      <c r="C253" s="60"/>
      <c r="D253" s="60"/>
      <c r="E253" s="60"/>
      <c r="F253" s="60"/>
      <c r="G253" s="60"/>
      <c r="H253" s="60"/>
      <c r="I253" s="60"/>
      <c r="J253" s="60"/>
    </row>
    <row r="254" spans="1:15" ht="15">
      <c r="A254" s="60" t="s">
        <v>26</v>
      </c>
      <c r="B254" s="61"/>
      <c r="C254" s="60"/>
      <c r="D254" s="60"/>
      <c r="E254" s="60"/>
      <c r="F254" s="60"/>
      <c r="G254" s="60"/>
      <c r="H254" s="60"/>
      <c r="I254" s="60"/>
      <c r="J254" s="60"/>
    </row>
    <row r="255" spans="1:15" ht="14.25" customHeight="1">
      <c r="A255" s="104" t="s">
        <v>89</v>
      </c>
      <c r="B255" s="62"/>
      <c r="C255" s="62"/>
      <c r="D255" s="62"/>
      <c r="E255" s="62"/>
      <c r="F255" s="62"/>
      <c r="G255" s="62"/>
      <c r="H255" s="62"/>
      <c r="I255" s="62"/>
      <c r="J255" s="62"/>
      <c r="K255" s="55"/>
      <c r="L255" s="55"/>
    </row>
    <row r="256" spans="1:15" ht="14.25" customHeight="1">
      <c r="A256" s="104" t="s">
        <v>90</v>
      </c>
      <c r="B256" s="62"/>
      <c r="C256" s="62"/>
      <c r="D256" s="62"/>
      <c r="E256" s="62"/>
      <c r="F256" s="62"/>
      <c r="G256" s="62"/>
      <c r="H256" s="62"/>
      <c r="I256" s="62"/>
      <c r="J256" s="62"/>
      <c r="K256" s="55"/>
      <c r="L256" s="55"/>
    </row>
    <row r="257" spans="1:19" ht="15">
      <c r="A257" s="62" t="s">
        <v>27</v>
      </c>
      <c r="B257" s="62"/>
      <c r="C257" s="62"/>
      <c r="D257" s="62"/>
      <c r="E257" s="62"/>
      <c r="F257" s="62"/>
      <c r="G257" s="62"/>
      <c r="H257" s="62"/>
      <c r="I257" s="62"/>
      <c r="J257" s="62"/>
      <c r="K257" s="55"/>
      <c r="L257" s="55"/>
    </row>
    <row r="258" spans="1:19" ht="15">
      <c r="A258" s="62" t="s">
        <v>88</v>
      </c>
      <c r="B258" s="62"/>
      <c r="C258" s="62"/>
      <c r="D258" s="62"/>
      <c r="E258" s="62"/>
      <c r="F258" s="62"/>
      <c r="G258" s="62"/>
      <c r="H258" s="62"/>
      <c r="I258" s="62"/>
      <c r="J258" s="62"/>
      <c r="K258" s="55"/>
      <c r="L258" s="55"/>
    </row>
    <row r="259" spans="1:19" ht="15">
      <c r="A259" s="62" t="s">
        <v>28</v>
      </c>
      <c r="B259" s="62"/>
      <c r="C259" s="62"/>
      <c r="D259" s="62"/>
      <c r="E259" s="62"/>
      <c r="F259" s="62"/>
      <c r="G259" s="62"/>
      <c r="H259" s="62"/>
      <c r="I259" s="62"/>
      <c r="J259" s="62"/>
      <c r="K259" s="55"/>
      <c r="L259" s="55"/>
    </row>
    <row r="260" spans="1:19" ht="15">
      <c r="A260" s="62" t="s">
        <v>29</v>
      </c>
      <c r="B260" s="62"/>
      <c r="C260" s="62"/>
      <c r="D260" s="62"/>
      <c r="E260" s="62"/>
      <c r="F260" s="62"/>
      <c r="G260" s="62"/>
      <c r="H260" s="62"/>
      <c r="I260" s="62"/>
      <c r="J260" s="62"/>
      <c r="K260" s="55"/>
      <c r="L260" s="55"/>
    </row>
    <row r="261" spans="1:19" ht="15" customHeight="1">
      <c r="A261" s="62" t="s">
        <v>30</v>
      </c>
      <c r="B261" s="62"/>
      <c r="C261" s="62"/>
      <c r="D261" s="62"/>
      <c r="E261" s="62"/>
      <c r="F261" s="62"/>
      <c r="G261" s="62"/>
      <c r="H261" s="62"/>
      <c r="I261" s="62"/>
      <c r="J261" s="62"/>
      <c r="K261" s="55"/>
      <c r="L261" s="55"/>
    </row>
    <row r="262" spans="1:19" ht="15">
      <c r="A262" s="62" t="s">
        <v>31</v>
      </c>
      <c r="B262" s="62"/>
      <c r="C262" s="62"/>
      <c r="D262" s="62"/>
      <c r="E262" s="62"/>
      <c r="F262" s="62"/>
      <c r="G262" s="62"/>
      <c r="H262" s="62"/>
      <c r="I262" s="62"/>
      <c r="J262" s="62"/>
      <c r="K262" s="55"/>
      <c r="L262" s="55"/>
    </row>
    <row r="263" spans="1:19" ht="15">
      <c r="A263" s="62" t="s">
        <v>231</v>
      </c>
      <c r="B263" s="62"/>
      <c r="C263" s="62"/>
      <c r="D263" s="62"/>
      <c r="E263" s="62"/>
      <c r="F263" s="62"/>
      <c r="G263" s="62"/>
      <c r="H263" s="62"/>
      <c r="I263" s="62"/>
      <c r="J263" s="62"/>
      <c r="K263" s="55"/>
      <c r="L263" s="55"/>
    </row>
    <row r="264" spans="1:19" ht="15">
      <c r="A264" s="62" t="s">
        <v>232</v>
      </c>
      <c r="B264" s="62"/>
      <c r="C264" s="62"/>
      <c r="D264" s="62"/>
      <c r="E264" s="62"/>
      <c r="F264" s="62"/>
      <c r="G264" s="62"/>
      <c r="H264" s="62"/>
      <c r="I264" s="62"/>
      <c r="J264" s="62"/>
      <c r="K264" s="55"/>
      <c r="L264" s="55"/>
    </row>
    <row r="265" spans="1:19" ht="15">
      <c r="A265" s="62" t="s">
        <v>233</v>
      </c>
      <c r="B265" s="62"/>
      <c r="C265" s="62"/>
      <c r="D265" s="62"/>
      <c r="E265" s="62"/>
      <c r="F265" s="62"/>
      <c r="G265" s="62"/>
      <c r="H265" s="62"/>
      <c r="I265" s="62"/>
      <c r="J265" s="62"/>
      <c r="K265" s="55"/>
      <c r="L265" s="55"/>
    </row>
    <row r="266" spans="1:19" ht="15">
      <c r="A266" s="62" t="s">
        <v>234</v>
      </c>
      <c r="B266" s="62"/>
      <c r="C266" s="62"/>
      <c r="D266" s="62"/>
      <c r="E266" s="62"/>
      <c r="F266" s="62"/>
      <c r="G266" s="62"/>
      <c r="H266" s="62"/>
      <c r="I266" s="62"/>
      <c r="J266" s="62"/>
      <c r="K266" s="55"/>
      <c r="L266" s="55"/>
    </row>
    <row r="267" spans="1:19" ht="15">
      <c r="A267" s="62" t="s">
        <v>219</v>
      </c>
      <c r="B267" s="62"/>
      <c r="C267" s="62"/>
      <c r="D267" s="62"/>
      <c r="E267" s="62"/>
      <c r="F267" s="62"/>
      <c r="G267" s="62"/>
      <c r="H267" s="62"/>
      <c r="I267" s="62"/>
      <c r="J267" s="62"/>
      <c r="K267" s="55"/>
      <c r="L267" s="55"/>
      <c r="R267" s="97"/>
    </row>
    <row r="268" spans="1:19" ht="15">
      <c r="A268" s="59" t="s">
        <v>21</v>
      </c>
      <c r="B268" s="63"/>
      <c r="C268" s="59"/>
      <c r="D268" s="59"/>
      <c r="E268" s="59"/>
      <c r="F268" s="59"/>
      <c r="G268" s="60"/>
      <c r="H268" s="60"/>
      <c r="I268" s="60"/>
      <c r="J268" s="60"/>
      <c r="R268" s="98"/>
    </row>
    <row r="269" spans="1:19" ht="15">
      <c r="A269" s="5"/>
      <c r="C269" s="130" t="s">
        <v>69</v>
      </c>
      <c r="D269" s="130"/>
      <c r="E269" s="149"/>
      <c r="F269" s="150"/>
      <c r="G269" s="96"/>
      <c r="H269" s="97">
        <v>66777.69</v>
      </c>
      <c r="I269" s="96"/>
      <c r="J269" s="96"/>
      <c r="R269" s="99"/>
    </row>
    <row r="270" spans="1:19" ht="15.95" customHeight="1">
      <c r="C270" s="130" t="s">
        <v>70</v>
      </c>
      <c r="D270" s="130"/>
      <c r="E270" s="128"/>
      <c r="F270" s="127"/>
      <c r="G270" s="55"/>
      <c r="H270" s="98">
        <v>6298.17</v>
      </c>
      <c r="I270" s="55"/>
      <c r="J270" s="55"/>
      <c r="R270" s="99"/>
    </row>
    <row r="271" spans="1:19" ht="15.95" customHeight="1">
      <c r="C271" s="130" t="s">
        <v>71</v>
      </c>
      <c r="D271" s="130"/>
      <c r="E271" s="128"/>
      <c r="F271" s="127"/>
      <c r="G271" s="55"/>
      <c r="H271" s="99">
        <v>22491.54</v>
      </c>
      <c r="I271" s="55"/>
      <c r="J271" s="55"/>
      <c r="R271" s="98"/>
      <c r="S271" s="75"/>
    </row>
    <row r="272" spans="1:19" ht="15.95" customHeight="1">
      <c r="C272" s="130" t="s">
        <v>72</v>
      </c>
      <c r="D272" s="130"/>
      <c r="E272" s="128"/>
      <c r="F272" s="127"/>
      <c r="G272" s="55"/>
      <c r="H272" s="99">
        <v>38116.89</v>
      </c>
      <c r="I272" s="55"/>
      <c r="J272" s="55"/>
      <c r="R272" s="98"/>
    </row>
    <row r="273" spans="3:18" ht="15.95" customHeight="1">
      <c r="C273" s="130" t="s">
        <v>73</v>
      </c>
      <c r="D273" s="130"/>
      <c r="E273" s="128"/>
      <c r="F273" s="127"/>
      <c r="G273" s="55"/>
      <c r="H273" s="98">
        <v>6718.65</v>
      </c>
      <c r="I273" s="55"/>
      <c r="J273" s="55"/>
      <c r="R273" s="98"/>
    </row>
    <row r="274" spans="3:18" ht="15.95" customHeight="1">
      <c r="C274" s="130" t="s">
        <v>74</v>
      </c>
      <c r="D274" s="130"/>
      <c r="E274" s="128"/>
      <c r="F274" s="127"/>
      <c r="G274" s="55"/>
      <c r="H274" s="98">
        <v>8299.5499999999993</v>
      </c>
      <c r="I274" s="55"/>
      <c r="J274" s="55"/>
      <c r="R274" s="99"/>
    </row>
    <row r="275" spans="3:18" ht="15.95" customHeight="1">
      <c r="C275" s="130" t="s">
        <v>75</v>
      </c>
      <c r="D275" s="130"/>
      <c r="E275" s="128"/>
      <c r="F275" s="127"/>
      <c r="G275" s="55"/>
      <c r="H275" s="98">
        <v>12332.46</v>
      </c>
      <c r="I275" s="55"/>
      <c r="J275" s="55"/>
      <c r="R275" s="99"/>
    </row>
    <row r="276" spans="3:18" ht="15.95" customHeight="1">
      <c r="C276" s="130" t="s">
        <v>76</v>
      </c>
      <c r="D276" s="130"/>
      <c r="E276" s="128"/>
      <c r="F276" s="127"/>
      <c r="G276" s="55"/>
      <c r="H276" s="99">
        <v>12098.59</v>
      </c>
      <c r="I276" s="55"/>
      <c r="J276" s="55"/>
      <c r="R276" s="99"/>
    </row>
    <row r="277" spans="3:18" ht="15.95" customHeight="1">
      <c r="C277" s="130" t="s">
        <v>77</v>
      </c>
      <c r="D277" s="130"/>
      <c r="E277" s="128"/>
      <c r="F277" s="127"/>
      <c r="G277" s="55"/>
      <c r="H277" s="99">
        <v>47051.55</v>
      </c>
      <c r="I277" s="55"/>
      <c r="J277" s="55"/>
      <c r="R277" s="98"/>
    </row>
    <row r="278" spans="3:18" ht="15.95" customHeight="1">
      <c r="C278" s="130" t="s">
        <v>54</v>
      </c>
      <c r="D278" s="130"/>
      <c r="E278" s="128"/>
      <c r="F278" s="128"/>
      <c r="G278" s="55"/>
      <c r="H278" s="99">
        <v>9289.2099999999991</v>
      </c>
      <c r="I278" s="55"/>
      <c r="J278" s="55"/>
      <c r="R278" s="98"/>
    </row>
    <row r="279" spans="3:18" ht="15.95" customHeight="1">
      <c r="C279" s="130" t="s">
        <v>55</v>
      </c>
      <c r="D279" s="130"/>
      <c r="E279" s="128"/>
      <c r="F279" s="127"/>
      <c r="G279" s="55"/>
      <c r="H279" s="98">
        <v>6854.24</v>
      </c>
      <c r="I279" s="55"/>
      <c r="J279" s="55"/>
      <c r="R279" s="99"/>
    </row>
    <row r="280" spans="3:18" ht="15.95" customHeight="1">
      <c r="C280" s="130" t="s">
        <v>56</v>
      </c>
      <c r="D280" s="130"/>
      <c r="E280" s="128"/>
      <c r="F280" s="128"/>
      <c r="G280" s="55"/>
      <c r="H280" s="98">
        <v>37016.6</v>
      </c>
      <c r="I280" s="55"/>
      <c r="J280" s="55"/>
      <c r="R280" s="99"/>
    </row>
    <row r="281" spans="3:18" ht="15.95" customHeight="1">
      <c r="C281" s="127" t="s">
        <v>57</v>
      </c>
      <c r="D281" s="127"/>
      <c r="E281" s="128"/>
      <c r="F281" s="128"/>
      <c r="G281" s="55"/>
      <c r="H281" s="99">
        <v>21357.27</v>
      </c>
      <c r="I281" s="55"/>
      <c r="J281" s="55"/>
      <c r="R281" s="98"/>
    </row>
    <row r="282" spans="3:18" ht="15.95" customHeight="1">
      <c r="C282" s="127" t="s">
        <v>58</v>
      </c>
      <c r="D282" s="127"/>
      <c r="E282" s="128"/>
      <c r="F282" s="127"/>
      <c r="G282" s="55"/>
      <c r="H282" s="99">
        <v>10228.68</v>
      </c>
      <c r="I282" s="55"/>
      <c r="J282" s="55"/>
      <c r="R282" s="99"/>
    </row>
    <row r="283" spans="3:18" ht="15.95" customHeight="1">
      <c r="C283" s="127" t="s">
        <v>59</v>
      </c>
      <c r="D283" s="127"/>
      <c r="E283" s="128"/>
      <c r="F283" s="127"/>
      <c r="G283" s="55"/>
      <c r="H283" s="98">
        <v>5890.34</v>
      </c>
      <c r="I283" s="55"/>
      <c r="J283" s="55"/>
      <c r="R283" s="99"/>
    </row>
    <row r="284" spans="3:18" ht="15.95" customHeight="1">
      <c r="C284" s="127" t="s">
        <v>60</v>
      </c>
      <c r="D284" s="127"/>
      <c r="E284" s="128"/>
      <c r="F284" s="127"/>
      <c r="G284" s="55"/>
      <c r="H284" s="99">
        <v>28575.919999999998</v>
      </c>
      <c r="I284" s="55"/>
      <c r="J284" s="55"/>
      <c r="R284" s="99"/>
    </row>
    <row r="285" spans="3:18" ht="15.95" customHeight="1">
      <c r="C285" s="127" t="s">
        <v>83</v>
      </c>
      <c r="D285" s="127"/>
      <c r="E285" s="128"/>
      <c r="F285" s="127"/>
      <c r="G285" s="55"/>
      <c r="H285" s="99">
        <v>27045.02</v>
      </c>
      <c r="I285" s="55"/>
      <c r="J285" s="55"/>
      <c r="R285" s="99"/>
    </row>
    <row r="286" spans="3:18" ht="15.95" customHeight="1">
      <c r="C286" s="127" t="s">
        <v>206</v>
      </c>
      <c r="D286" s="127"/>
      <c r="E286" s="100"/>
      <c r="F286" s="101"/>
      <c r="G286" s="55"/>
      <c r="H286" s="99">
        <v>1532.16</v>
      </c>
      <c r="I286" s="55"/>
      <c r="J286" s="55"/>
      <c r="R286" s="98"/>
    </row>
    <row r="287" spans="3:18" ht="15.95" customHeight="1">
      <c r="C287" s="127" t="s">
        <v>207</v>
      </c>
      <c r="D287" s="127"/>
      <c r="E287" s="100"/>
      <c r="F287" s="101"/>
      <c r="G287" s="55"/>
      <c r="H287" s="99">
        <v>19363.18</v>
      </c>
      <c r="I287" s="55"/>
      <c r="J287" s="55"/>
      <c r="R287" s="98"/>
    </row>
    <row r="288" spans="3:18" ht="15.95" customHeight="1">
      <c r="C288" s="127" t="s">
        <v>208</v>
      </c>
      <c r="D288" s="127"/>
      <c r="E288" s="100"/>
      <c r="F288" s="101"/>
      <c r="G288" s="55"/>
      <c r="H288" s="98">
        <v>22601.38</v>
      </c>
      <c r="I288" s="55"/>
      <c r="J288" s="55"/>
      <c r="R288" s="99"/>
    </row>
    <row r="289" spans="2:18" ht="15.95" customHeight="1">
      <c r="C289" s="127" t="s">
        <v>209</v>
      </c>
      <c r="D289" s="127"/>
      <c r="E289" s="100"/>
      <c r="F289" s="101"/>
      <c r="G289" s="55"/>
      <c r="H289" s="98">
        <v>54779.61</v>
      </c>
      <c r="I289" s="55"/>
      <c r="J289" s="55"/>
      <c r="R289" s="99"/>
    </row>
    <row r="290" spans="2:18" ht="15.95" customHeight="1">
      <c r="C290" s="127" t="s">
        <v>210</v>
      </c>
      <c r="D290" s="127"/>
      <c r="E290" s="100"/>
      <c r="F290" s="101"/>
      <c r="G290" s="55"/>
      <c r="H290" s="99">
        <v>16079.99</v>
      </c>
      <c r="I290" s="55"/>
      <c r="J290" s="55"/>
      <c r="R290" s="99"/>
    </row>
    <row r="291" spans="2:18" ht="15.95" customHeight="1">
      <c r="C291" s="127" t="s">
        <v>214</v>
      </c>
      <c r="D291" s="127"/>
      <c r="E291" s="100"/>
      <c r="F291" s="101"/>
      <c r="G291" s="55"/>
      <c r="H291" s="99">
        <v>5244.36</v>
      </c>
      <c r="I291" s="55"/>
      <c r="J291" s="55"/>
      <c r="R291" s="99"/>
    </row>
    <row r="292" spans="2:18" ht="15.95" customHeight="1">
      <c r="C292" s="127" t="s">
        <v>229</v>
      </c>
      <c r="D292" s="127"/>
      <c r="E292" s="103"/>
      <c r="F292" s="102"/>
      <c r="G292" s="55"/>
      <c r="H292" s="99">
        <v>97836.22</v>
      </c>
      <c r="I292" s="55"/>
      <c r="J292" s="55"/>
      <c r="R292" s="8"/>
    </row>
    <row r="293" spans="2:18" ht="15.95" customHeight="1">
      <c r="C293" s="127" t="s">
        <v>230</v>
      </c>
      <c r="D293" s="127"/>
      <c r="E293" s="103"/>
      <c r="F293" s="102"/>
      <c r="G293" s="55"/>
      <c r="H293" s="99">
        <v>58832.56</v>
      </c>
      <c r="I293" s="55"/>
      <c r="J293" s="55"/>
      <c r="R293" s="8"/>
    </row>
    <row r="294" spans="2:18" ht="15.95" customHeight="1">
      <c r="C294" s="55"/>
      <c r="D294" s="55"/>
      <c r="E294" s="55"/>
      <c r="F294" s="55"/>
      <c r="G294" s="55"/>
      <c r="H294" s="55"/>
      <c r="I294" s="55"/>
      <c r="J294" s="55"/>
      <c r="R294" s="8"/>
    </row>
    <row r="295" spans="2:18" ht="15.95" customHeight="1">
      <c r="B295" s="58" t="s">
        <v>78</v>
      </c>
      <c r="C295" s="58"/>
      <c r="D295" s="58"/>
      <c r="E295" s="58"/>
      <c r="F295" s="58"/>
      <c r="G295" s="58"/>
    </row>
    <row r="296" spans="2:18" ht="15.95" customHeight="1">
      <c r="B296" s="58" t="s">
        <v>79</v>
      </c>
      <c r="C296" s="58"/>
      <c r="D296" s="58"/>
      <c r="E296" s="58" t="s">
        <v>80</v>
      </c>
      <c r="F296" s="129" t="s">
        <v>81</v>
      </c>
      <c r="G296" s="129"/>
      <c r="H296" s="129" t="s">
        <v>217</v>
      </c>
      <c r="I296" s="129"/>
      <c r="J296" s="129"/>
    </row>
  </sheetData>
  <mergeCells count="372">
    <mergeCell ref="B105:B107"/>
    <mergeCell ref="C105:D105"/>
    <mergeCell ref="E105:E107"/>
    <mergeCell ref="F105:F107"/>
    <mergeCell ref="G105:G107"/>
    <mergeCell ref="H105:H107"/>
    <mergeCell ref="I105:I107"/>
    <mergeCell ref="J105:J107"/>
    <mergeCell ref="C106:C107"/>
    <mergeCell ref="D106:D107"/>
    <mergeCell ref="A31:K31"/>
    <mergeCell ref="A35:K35"/>
    <mergeCell ref="A104:K104"/>
    <mergeCell ref="A97:K97"/>
    <mergeCell ref="A98:A100"/>
    <mergeCell ref="B98:B100"/>
    <mergeCell ref="C98:D98"/>
    <mergeCell ref="E98:E100"/>
    <mergeCell ref="F98:F100"/>
    <mergeCell ref="G98:G100"/>
    <mergeCell ref="H98:H100"/>
    <mergeCell ref="I98:I100"/>
    <mergeCell ref="J98:J100"/>
    <mergeCell ref="K98:K100"/>
    <mergeCell ref="C99:C100"/>
    <mergeCell ref="D99:D100"/>
    <mergeCell ref="C93:C94"/>
    <mergeCell ref="D93:D94"/>
    <mergeCell ref="A91:K91"/>
    <mergeCell ref="A85:K85"/>
    <mergeCell ref="A71:K71"/>
    <mergeCell ref="A72:A74"/>
    <mergeCell ref="B72:B74"/>
    <mergeCell ref="C72:D72"/>
    <mergeCell ref="A105:A107"/>
    <mergeCell ref="C285:D285"/>
    <mergeCell ref="E285:F285"/>
    <mergeCell ref="A208:K208"/>
    <mergeCell ref="A209:A211"/>
    <mergeCell ref="B209:B211"/>
    <mergeCell ref="C209:D209"/>
    <mergeCell ref="E209:E211"/>
    <mergeCell ref="F209:F211"/>
    <mergeCell ref="G209:G211"/>
    <mergeCell ref="H209:H211"/>
    <mergeCell ref="I209:I211"/>
    <mergeCell ref="J209:J211"/>
    <mergeCell ref="K209:K211"/>
    <mergeCell ref="C210:C211"/>
    <mergeCell ref="D210:D211"/>
    <mergeCell ref="E269:F269"/>
    <mergeCell ref="E270:F270"/>
    <mergeCell ref="E271:F271"/>
    <mergeCell ref="E272:F272"/>
    <mergeCell ref="E273:F273"/>
    <mergeCell ref="E274:F274"/>
    <mergeCell ref="E275:F275"/>
    <mergeCell ref="C269:D269"/>
    <mergeCell ref="C270:D270"/>
    <mergeCell ref="A198:K198"/>
    <mergeCell ref="A199:A201"/>
    <mergeCell ref="B199:B201"/>
    <mergeCell ref="C199:D199"/>
    <mergeCell ref="E199:E201"/>
    <mergeCell ref="F199:F201"/>
    <mergeCell ref="G199:G201"/>
    <mergeCell ref="H199:H201"/>
    <mergeCell ref="I199:I201"/>
    <mergeCell ref="J199:J201"/>
    <mergeCell ref="K199:K201"/>
    <mergeCell ref="C200:C201"/>
    <mergeCell ref="D200:D201"/>
    <mergeCell ref="A191:K191"/>
    <mergeCell ref="A192:A194"/>
    <mergeCell ref="B192:B194"/>
    <mergeCell ref="C192:D192"/>
    <mergeCell ref="E192:E194"/>
    <mergeCell ref="F192:F194"/>
    <mergeCell ref="G192:G194"/>
    <mergeCell ref="H192:H194"/>
    <mergeCell ref="I192:I194"/>
    <mergeCell ref="J192:J194"/>
    <mergeCell ref="K192:K194"/>
    <mergeCell ref="C193:C194"/>
    <mergeCell ref="D193:D194"/>
    <mergeCell ref="A181:K181"/>
    <mergeCell ref="A182:A184"/>
    <mergeCell ref="B182:B184"/>
    <mergeCell ref="C182:D182"/>
    <mergeCell ref="E182:E184"/>
    <mergeCell ref="F182:F184"/>
    <mergeCell ref="G182:G184"/>
    <mergeCell ref="H182:H184"/>
    <mergeCell ref="I182:I184"/>
    <mergeCell ref="J182:J184"/>
    <mergeCell ref="K182:K184"/>
    <mergeCell ref="C183:C184"/>
    <mergeCell ref="D183:D184"/>
    <mergeCell ref="A169:K169"/>
    <mergeCell ref="A170:A172"/>
    <mergeCell ref="B170:B172"/>
    <mergeCell ref="C170:D170"/>
    <mergeCell ref="E170:E172"/>
    <mergeCell ref="F170:F172"/>
    <mergeCell ref="G170:G172"/>
    <mergeCell ref="H170:H172"/>
    <mergeCell ref="I170:I172"/>
    <mergeCell ref="J170:J172"/>
    <mergeCell ref="K170:K172"/>
    <mergeCell ref="C171:C172"/>
    <mergeCell ref="D171:D172"/>
    <mergeCell ref="A158:K158"/>
    <mergeCell ref="A159:A161"/>
    <mergeCell ref="B159:B161"/>
    <mergeCell ref="C159:D159"/>
    <mergeCell ref="E159:E161"/>
    <mergeCell ref="F159:F161"/>
    <mergeCell ref="G159:G161"/>
    <mergeCell ref="H159:H161"/>
    <mergeCell ref="I159:I161"/>
    <mergeCell ref="J159:J161"/>
    <mergeCell ref="K159:K161"/>
    <mergeCell ref="C160:C161"/>
    <mergeCell ref="D160:D161"/>
    <mergeCell ref="A151:K151"/>
    <mergeCell ref="A152:A154"/>
    <mergeCell ref="B152:B154"/>
    <mergeCell ref="C152:D152"/>
    <mergeCell ref="E152:E154"/>
    <mergeCell ref="F152:F154"/>
    <mergeCell ref="G152:G154"/>
    <mergeCell ref="H152:H154"/>
    <mergeCell ref="I152:I154"/>
    <mergeCell ref="J152:J154"/>
    <mergeCell ref="K152:K154"/>
    <mergeCell ref="C153:C154"/>
    <mergeCell ref="D153:D154"/>
    <mergeCell ref="A145:K145"/>
    <mergeCell ref="A146:A148"/>
    <mergeCell ref="B146:B148"/>
    <mergeCell ref="C146:D146"/>
    <mergeCell ref="E146:E148"/>
    <mergeCell ref="F146:F148"/>
    <mergeCell ref="G146:G148"/>
    <mergeCell ref="H146:H148"/>
    <mergeCell ref="I146:I148"/>
    <mergeCell ref="J146:J148"/>
    <mergeCell ref="K146:K148"/>
    <mergeCell ref="C147:C148"/>
    <mergeCell ref="D147:D148"/>
    <mergeCell ref="A133:K133"/>
    <mergeCell ref="A134:A136"/>
    <mergeCell ref="B134:B136"/>
    <mergeCell ref="C134:D134"/>
    <mergeCell ref="E134:E136"/>
    <mergeCell ref="F134:F136"/>
    <mergeCell ref="G134:G136"/>
    <mergeCell ref="H134:H136"/>
    <mergeCell ref="I134:I136"/>
    <mergeCell ref="J134:J136"/>
    <mergeCell ref="K134:K136"/>
    <mergeCell ref="C135:C136"/>
    <mergeCell ref="D135:D136"/>
    <mergeCell ref="A118:K118"/>
    <mergeCell ref="A119:A121"/>
    <mergeCell ref="B119:B121"/>
    <mergeCell ref="C119:D119"/>
    <mergeCell ref="E119:E121"/>
    <mergeCell ref="F119:F121"/>
    <mergeCell ref="G119:G121"/>
    <mergeCell ref="H119:H121"/>
    <mergeCell ref="I119:I121"/>
    <mergeCell ref="J119:J121"/>
    <mergeCell ref="K119:K121"/>
    <mergeCell ref="C120:C121"/>
    <mergeCell ref="D120:D121"/>
    <mergeCell ref="G111:G113"/>
    <mergeCell ref="H111:H113"/>
    <mergeCell ref="I111:I113"/>
    <mergeCell ref="J111:J113"/>
    <mergeCell ref="K111:K113"/>
    <mergeCell ref="A111:A113"/>
    <mergeCell ref="B111:B113"/>
    <mergeCell ref="C111:D111"/>
    <mergeCell ref="E111:E113"/>
    <mergeCell ref="F111:F113"/>
    <mergeCell ref="C112:C113"/>
    <mergeCell ref="D112:D113"/>
    <mergeCell ref="A110:K110"/>
    <mergeCell ref="A86:A88"/>
    <mergeCell ref="B86:B88"/>
    <mergeCell ref="C86:D86"/>
    <mergeCell ref="E86:E88"/>
    <mergeCell ref="F86:F88"/>
    <mergeCell ref="G86:G88"/>
    <mergeCell ref="H86:H88"/>
    <mergeCell ref="I86:I88"/>
    <mergeCell ref="J86:J88"/>
    <mergeCell ref="K86:K88"/>
    <mergeCell ref="C87:C88"/>
    <mergeCell ref="D87:D88"/>
    <mergeCell ref="A92:A94"/>
    <mergeCell ref="B92:B94"/>
    <mergeCell ref="C92:D92"/>
    <mergeCell ref="E92:E94"/>
    <mergeCell ref="F92:F94"/>
    <mergeCell ref="G92:G94"/>
    <mergeCell ref="H92:H94"/>
    <mergeCell ref="I92:I94"/>
    <mergeCell ref="J92:J94"/>
    <mergeCell ref="K92:K94"/>
    <mergeCell ref="K105:K107"/>
    <mergeCell ref="E72:E74"/>
    <mergeCell ref="F72:F74"/>
    <mergeCell ref="G72:G74"/>
    <mergeCell ref="H72:H74"/>
    <mergeCell ref="I72:I74"/>
    <mergeCell ref="J72:J74"/>
    <mergeCell ref="K72:K74"/>
    <mergeCell ref="C73:C74"/>
    <mergeCell ref="D73:D74"/>
    <mergeCell ref="H65:H67"/>
    <mergeCell ref="I65:I67"/>
    <mergeCell ref="J65:J67"/>
    <mergeCell ref="K65:K67"/>
    <mergeCell ref="C66:C67"/>
    <mergeCell ref="D66:D67"/>
    <mergeCell ref="A64:K64"/>
    <mergeCell ref="A65:A67"/>
    <mergeCell ref="B65:B67"/>
    <mergeCell ref="C65:D65"/>
    <mergeCell ref="E65:E67"/>
    <mergeCell ref="F65:F67"/>
    <mergeCell ref="G65:G67"/>
    <mergeCell ref="G58:G60"/>
    <mergeCell ref="H58:H60"/>
    <mergeCell ref="I58:I60"/>
    <mergeCell ref="J58:J60"/>
    <mergeCell ref="K58:K60"/>
    <mergeCell ref="A58:A60"/>
    <mergeCell ref="B58:B60"/>
    <mergeCell ref="C58:D58"/>
    <mergeCell ref="E58:E60"/>
    <mergeCell ref="F58:F60"/>
    <mergeCell ref="C59:C60"/>
    <mergeCell ref="D59:D60"/>
    <mergeCell ref="A6:K6"/>
    <mergeCell ref="A7:K7"/>
    <mergeCell ref="A9:K9"/>
    <mergeCell ref="A17:J17"/>
    <mergeCell ref="A57:K57"/>
    <mergeCell ref="A2:K2"/>
    <mergeCell ref="A3:K3"/>
    <mergeCell ref="A4:K4"/>
    <mergeCell ref="A5:K5"/>
    <mergeCell ref="A8:K8"/>
    <mergeCell ref="A10:K10"/>
    <mergeCell ref="A11:K11"/>
    <mergeCell ref="A12:K12"/>
    <mergeCell ref="A13:K13"/>
    <mergeCell ref="A15:K15"/>
    <mergeCell ref="A14:K14"/>
    <mergeCell ref="A19:K19"/>
    <mergeCell ref="A20:A22"/>
    <mergeCell ref="B20:B22"/>
    <mergeCell ref="C20:D20"/>
    <mergeCell ref="E20:E22"/>
    <mergeCell ref="F20:F22"/>
    <mergeCell ref="G20:G22"/>
    <mergeCell ref="H20:H22"/>
    <mergeCell ref="A78:K78"/>
    <mergeCell ref="A79:A81"/>
    <mergeCell ref="B79:B81"/>
    <mergeCell ref="C79:D79"/>
    <mergeCell ref="E79:E81"/>
    <mergeCell ref="F79:F81"/>
    <mergeCell ref="G79:G81"/>
    <mergeCell ref="H79:H81"/>
    <mergeCell ref="I79:I81"/>
    <mergeCell ref="J79:J81"/>
    <mergeCell ref="K79:K81"/>
    <mergeCell ref="C80:C81"/>
    <mergeCell ref="D80:D81"/>
    <mergeCell ref="C292:D292"/>
    <mergeCell ref="C293:D293"/>
    <mergeCell ref="C271:D271"/>
    <mergeCell ref="E276:F276"/>
    <mergeCell ref="C272:D272"/>
    <mergeCell ref="C273:D273"/>
    <mergeCell ref="C274:D274"/>
    <mergeCell ref="C275:D275"/>
    <mergeCell ref="C276:D276"/>
    <mergeCell ref="C278:D278"/>
    <mergeCell ref="E278:F278"/>
    <mergeCell ref="A36:A38"/>
    <mergeCell ref="B36:B38"/>
    <mergeCell ref="C283:D283"/>
    <mergeCell ref="E283:F283"/>
    <mergeCell ref="C284:D284"/>
    <mergeCell ref="E284:F284"/>
    <mergeCell ref="F296:G296"/>
    <mergeCell ref="H296:J296"/>
    <mergeCell ref="C277:D277"/>
    <mergeCell ref="E277:F277"/>
    <mergeCell ref="C281:D281"/>
    <mergeCell ref="E281:F281"/>
    <mergeCell ref="C279:D279"/>
    <mergeCell ref="E279:F279"/>
    <mergeCell ref="C280:D280"/>
    <mergeCell ref="E280:F280"/>
    <mergeCell ref="C282:D282"/>
    <mergeCell ref="E282:F282"/>
    <mergeCell ref="C286:D286"/>
    <mergeCell ref="C287:D287"/>
    <mergeCell ref="C288:D288"/>
    <mergeCell ref="C289:D289"/>
    <mergeCell ref="C290:D290"/>
    <mergeCell ref="C291:D291"/>
    <mergeCell ref="I20:I22"/>
    <mergeCell ref="J20:J22"/>
    <mergeCell ref="K20:K22"/>
    <mergeCell ref="C21:C22"/>
    <mergeCell ref="D21:D22"/>
    <mergeCell ref="A25:K25"/>
    <mergeCell ref="A26:A28"/>
    <mergeCell ref="B26:B28"/>
    <mergeCell ref="C26:D26"/>
    <mergeCell ref="E26:E28"/>
    <mergeCell ref="F26:F28"/>
    <mergeCell ref="G26:G28"/>
    <mergeCell ref="H26:H28"/>
    <mergeCell ref="I26:I28"/>
    <mergeCell ref="J26:J28"/>
    <mergeCell ref="K26:K28"/>
    <mergeCell ref="C27:C28"/>
    <mergeCell ref="D27:D28"/>
    <mergeCell ref="F46:F48"/>
    <mergeCell ref="G46:G48"/>
    <mergeCell ref="H46:H48"/>
    <mergeCell ref="I46:I48"/>
    <mergeCell ref="J46:J48"/>
    <mergeCell ref="K46:K48"/>
    <mergeCell ref="C47:C48"/>
    <mergeCell ref="D47:D48"/>
    <mergeCell ref="J36:J38"/>
    <mergeCell ref="K36:K38"/>
    <mergeCell ref="C37:C38"/>
    <mergeCell ref="D37:D38"/>
    <mergeCell ref="C36:D36"/>
    <mergeCell ref="E36:E38"/>
    <mergeCell ref="F36:F38"/>
    <mergeCell ref="G36:G38"/>
    <mergeCell ref="H36:H38"/>
    <mergeCell ref="I36:I38"/>
    <mergeCell ref="A51:K51"/>
    <mergeCell ref="A52:A54"/>
    <mergeCell ref="B52:B54"/>
    <mergeCell ref="C52:D52"/>
    <mergeCell ref="E52:E54"/>
    <mergeCell ref="F52:F54"/>
    <mergeCell ref="G52:G54"/>
    <mergeCell ref="H52:H54"/>
    <mergeCell ref="I52:I54"/>
    <mergeCell ref="J52:J54"/>
    <mergeCell ref="K52:K54"/>
    <mergeCell ref="C53:C54"/>
    <mergeCell ref="D53:D54"/>
    <mergeCell ref="A45:K45"/>
    <mergeCell ref="A46:A48"/>
    <mergeCell ref="B46:B48"/>
    <mergeCell ref="C46:D46"/>
    <mergeCell ref="E46:E48"/>
  </mergeCells>
  <pageMargins left="0.59055118110236227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4:E36"/>
  <sheetViews>
    <sheetView workbookViewId="0">
      <selection activeCell="E3" sqref="E3:E36"/>
    </sheetView>
  </sheetViews>
  <sheetFormatPr defaultRowHeight="15"/>
  <cols>
    <col min="5" max="5" width="20" customWidth="1"/>
  </cols>
  <sheetData>
    <row r="4" spans="5:5">
      <c r="E4" s="46">
        <v>1639.44</v>
      </c>
    </row>
    <row r="5" spans="5:5">
      <c r="E5" s="46">
        <v>1964.69</v>
      </c>
    </row>
    <row r="6" spans="5:5">
      <c r="E6" s="46">
        <v>1679.07</v>
      </c>
    </row>
    <row r="7" spans="5:5">
      <c r="E7" s="46">
        <v>1670.81</v>
      </c>
    </row>
    <row r="8" spans="5:5">
      <c r="E8" s="46">
        <v>1038.48</v>
      </c>
    </row>
    <row r="9" spans="5:5">
      <c r="E9" s="46">
        <v>2481.4499999999998</v>
      </c>
    </row>
    <row r="10" spans="5:5">
      <c r="E10" s="46">
        <v>3089.02</v>
      </c>
    </row>
    <row r="11" spans="5:5">
      <c r="E11" s="46">
        <v>2514.4699999999998</v>
      </c>
    </row>
    <row r="12" spans="5:5">
      <c r="E12" s="46">
        <v>1675.77</v>
      </c>
    </row>
    <row r="13" spans="5:5">
      <c r="E13" s="46">
        <v>1941.58</v>
      </c>
    </row>
    <row r="14" spans="5:5">
      <c r="E14" s="46">
        <v>927.86</v>
      </c>
    </row>
    <row r="15" spans="5:5">
      <c r="E15" s="46">
        <v>1063.24</v>
      </c>
    </row>
    <row r="16" spans="5:5">
      <c r="E16" s="46">
        <v>1972.95</v>
      </c>
    </row>
    <row r="17" spans="5:5">
      <c r="E17" s="46">
        <v>1220.0899999999999</v>
      </c>
    </row>
    <row r="18" spans="5:5">
      <c r="E18" s="46">
        <v>1038.48</v>
      </c>
    </row>
    <row r="19" spans="5:5">
      <c r="E19" s="46">
        <v>1038.48</v>
      </c>
    </row>
    <row r="20" spans="5:5">
      <c r="E20" s="46">
        <v>1281.18</v>
      </c>
    </row>
    <row r="21" spans="5:5">
      <c r="E21" s="46">
        <v>1297.69</v>
      </c>
    </row>
    <row r="22" spans="5:5">
      <c r="E22" s="46">
        <v>1444.63</v>
      </c>
    </row>
    <row r="23" spans="5:5">
      <c r="E23" s="46">
        <v>1310.89</v>
      </c>
    </row>
    <row r="24" spans="5:5">
      <c r="E24" s="46">
        <v>1309.24</v>
      </c>
    </row>
    <row r="25" spans="5:5">
      <c r="E25" s="46">
        <v>1003.81</v>
      </c>
    </row>
    <row r="26" spans="5:5">
      <c r="E26" s="46">
        <v>1807.85</v>
      </c>
    </row>
    <row r="27" spans="5:5">
      <c r="E27" s="46">
        <v>1282.83</v>
      </c>
    </row>
    <row r="28" spans="5:5">
      <c r="E28" s="46">
        <v>2374.14</v>
      </c>
    </row>
    <row r="29" spans="5:5">
      <c r="E29" s="46">
        <v>3138.55</v>
      </c>
    </row>
    <row r="30" spans="5:5">
      <c r="E30" s="46">
        <v>1530.48</v>
      </c>
    </row>
    <row r="31" spans="5:5">
      <c r="E31" s="46">
        <v>1196.98</v>
      </c>
    </row>
    <row r="32" spans="5:5">
      <c r="E32" s="46">
        <v>1735.2</v>
      </c>
    </row>
    <row r="33" spans="5:5">
      <c r="E33" s="46">
        <v>2332.86</v>
      </c>
    </row>
    <row r="34" spans="5:5">
      <c r="E34" s="46">
        <v>2080.2600000000002</v>
      </c>
    </row>
    <row r="35" spans="5:5">
      <c r="E35" s="46">
        <v>1401.7</v>
      </c>
    </row>
    <row r="36" spans="5:5">
      <c r="E36">
        <f>SUM(E3:E35)</f>
        <v>53484.170000000006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2020-07-03T06:37:21Z</dcterms:modified>
</cp:coreProperties>
</file>