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5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8" sheetId="7" r:id="rId7"/>
    <sheet name="Форма 9" sheetId="8" r:id="rId8"/>
    <sheet name="Форма 10" sheetId="9" r:id="rId9"/>
  </sheets>
  <definedNames>
    <definedName name="_GoBack" localSheetId="1">'Форма 3'!#REF!</definedName>
    <definedName name="_xlnm.Print_Titles" localSheetId="5">'Форма7'!$8:$8</definedName>
    <definedName name="_xlnm.Print_Area" localSheetId="0">'Форма 2'!$A$1:$T$43</definedName>
    <definedName name="_xlnm.Print_Area" localSheetId="1">'Форма 3'!$A$1:$F$27</definedName>
    <definedName name="_xlnm.Print_Area" localSheetId="5">'Форма7'!$A$1:$M$119</definedName>
  </definedNames>
  <calcPr fullCalcOnLoad="1"/>
</workbook>
</file>

<file path=xl/comments7.xml><?xml version="1.0" encoding="utf-8"?>
<comments xmlns="http://schemas.openxmlformats.org/spreadsheetml/2006/main">
  <authors>
    <author>Пользователь</author>
  </authors>
  <commentList>
    <comment ref="D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ДК ХИМИК ОСВЕЩЕНИЕ</t>
        </r>
      </text>
    </comment>
    <comment ref="D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планировка территории парк Пушкина
</t>
        </r>
      </text>
    </comment>
    <comment ref="D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сквер Звезда
</t>
        </r>
      </text>
    </comment>
    <comment ref="D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терминал туалет
</t>
        </r>
      </text>
    </comment>
    <comment ref="D5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геодезические работы парк
</t>
        </r>
      </text>
    </comment>
  </commentList>
</comments>
</file>

<file path=xl/sharedStrings.xml><?xml version="1.0" encoding="utf-8"?>
<sst xmlns="http://schemas.openxmlformats.org/spreadsheetml/2006/main" count="815" uniqueCount="298">
  <si>
    <t>…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</si>
  <si>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</si>
  <si>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</si>
  <si>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</si>
  <si>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</si>
  <si>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</si>
  <si>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</si>
  <si>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</si>
  <si>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</si>
  <si>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</si>
  <si>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</si>
  <si>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</si>
  <si>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</si>
  <si>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</si>
  <si>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</si>
  <si>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</si>
  <si>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</si>
  <si>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</si>
  <si>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</si>
  <si>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</si>
  <si>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</si>
  <si>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</si>
  <si>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</si>
  <si>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</si>
  <si>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</si>
  <si>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</si>
  <si>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</si>
  <si>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</si>
  <si>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</si>
  <si>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</si>
  <si>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</si>
  <si>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</si>
  <si>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</si>
  <si>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</si>
  <si>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</si>
  <si>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</si>
  <si>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</si>
  <si>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</si>
  <si>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</si>
  <si>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</si>
  <si>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</si>
  <si>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</si>
  <si>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</si>
  <si>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</si>
  <si>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</si>
  <si>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</si>
  <si>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</si>
  <si>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</si>
  <si>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</si>
  <si>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</si>
  <si>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Сведения об индикаторах (показателях)  муниципальной программы</t>
  </si>
  <si>
    <t>Финансовая оценка результатотов применения мер госуларственного регулирования   (тыс. руб.), годы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</si>
  <si>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</si>
  <si>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</si>
  <si>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</si>
  <si>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Отсутствует</t>
  </si>
  <si>
    <t>Всего, в т.ч.</t>
  </si>
  <si>
    <t>2.1.</t>
  </si>
  <si>
    <t>Всего</t>
  </si>
  <si>
    <t>Объем финансирования на очередной финансовый год  (тыс. руб.)</t>
  </si>
  <si>
    <t>1.1.</t>
  </si>
  <si>
    <t>1.2.</t>
  </si>
  <si>
    <t>Отдел жизнеобеспечения, отдел архитектуры администрации Дальнегорского городского округа</t>
  </si>
  <si>
    <t>%</t>
  </si>
  <si>
    <t xml:space="preserve">Шт.
</t>
  </si>
  <si>
    <t>Меры правового регулирования отсутствуют</t>
  </si>
  <si>
    <t>текущий финансовый год 2017</t>
  </si>
  <si>
    <t>очередной финансовый год 2018</t>
  </si>
  <si>
    <t>первый год планового периода 2019</t>
  </si>
  <si>
    <t>второй год планового периода 2020</t>
  </si>
  <si>
    <t>третий год планового периода 2021</t>
  </si>
  <si>
    <t>четвертый год планового периода 2022</t>
  </si>
  <si>
    <t>отчетный финансовый год 2016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</si>
  <si>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благоустроенных дворовых территорий многоквартирных домов от общего количества дворовых территорий многоквартирных домов </t>
    </r>
  </si>
  <si>
    <t>Отдел жизнеобеспечения, отдел архитектуры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</si>
  <si>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благоустроенных дворовых территорий многоквартирных домов </t>
    </r>
  </si>
  <si>
    <t>очередной финансовый год             2018</t>
  </si>
  <si>
    <t>Оценка расходов</t>
  </si>
  <si>
    <t>х</t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</si>
  <si>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>Увеличение доли 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</si>
  <si>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 xml:space="preserve"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
</t>
    </r>
  </si>
  <si>
    <t xml:space="preserve">Основное мероприятие подпрограммы: установка спортивной площадки </t>
  </si>
  <si>
    <t xml:space="preserve">Основное мероприятие подпрограммы: установка детской площадки </t>
  </si>
  <si>
    <t>Основное мероприятие подпрограммы: ремонт внутридворовых дорог, тротуаров.</t>
  </si>
  <si>
    <t xml:space="preserve">96405031410192610244 (60М)  964050314101S2610244   96405031410128830244  </t>
  </si>
  <si>
    <t xml:space="preserve">План-график реализации муниципальной программы на очередной финансовый год </t>
  </si>
  <si>
    <t>Основные этапы реализации</t>
  </si>
  <si>
    <t>План график</t>
  </si>
  <si>
    <t>аукцион</t>
  </si>
  <si>
    <t>заключение контракта</t>
  </si>
  <si>
    <t>выполнение работ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</si>
  <si>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 оснащенных детскими площадками дворовых территорий многоквартирных домов от общего количества дворовых территорий многоквартирных домов</t>
    </r>
  </si>
  <si>
    <t>«Формирование современной городской среды Дальнегорского городского округа» на 2018-2024 годы</t>
  </si>
  <si>
    <t>пятый год планового периода 2023</t>
  </si>
  <si>
    <t>шестой год планового периода 2024</t>
  </si>
  <si>
    <t xml:space="preserve"> «Формирование современной городской среды Дальнегорского городского округа» на 2018-2024 годы
_________________________________________________________________________</t>
  </si>
  <si>
    <t xml:space="preserve"> «Формирование современной городской среды Дальнегорского городского округа» на 2018-2024 годы</t>
  </si>
  <si>
    <t>третий год планового периода</t>
  </si>
  <si>
    <t>четвертый год планового периода</t>
  </si>
  <si>
    <t>Муниципальная программа «Формирование современной городской среды Дальнегорского городского округа на 2018-2024 годы»</t>
  </si>
  <si>
    <t>очередной финансовый   год                   2018</t>
  </si>
  <si>
    <t>«Формирование современной городской среды Дальнегорского городского округа» на 2018-2024 годы
_____________________________________________________________________________________</t>
  </si>
  <si>
    <t>Основное мероприятие подпрограммы: проведение претензионной работы.</t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</si>
  <si>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>проведение претензионной работы</t>
    </r>
  </si>
  <si>
    <t>Отдел жизнеобес-печения администрации Дальнегорского городского округа</t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</si>
  <si>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>Увеличение доли  проведенной претензионной работы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</si>
  <si>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полученных заключений (предложений)</t>
    </r>
  </si>
  <si>
    <t>без учета дополнительных ресурсов</t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</si>
  <si>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благоустроенных общественных территорий Дальнегорского городского округа от общего количества таких территорий </t>
    </r>
  </si>
  <si>
    <t xml:space="preserve">     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</si>
  <si>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</si>
  <si>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</si>
  <si>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</si>
  <si>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</si>
  <si>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</si>
  <si>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</si>
  <si>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</si>
  <si>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</si>
  <si>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</si>
  <si>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</si>
  <si>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</si>
  <si>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</si>
  <si>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</si>
  <si>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Социальные и финансовые налоговые льготы муниципальной программой  «Формирование современной городской среды Дальнегорского городского округа» на 2018-2024 годы не предусмотрены.</t>
  </si>
  <si>
    <t>Информация
о социальных и финансовых налоговых льготах, критериях целесообразности налоговых льгот, целях налоговых льгот, индикаторов (показателей) муниципальной
программы  «Формирование современной городской среды Дальнегорского городского округа» на 2018-2024 годы, на назначение (достижение) которых
оказывают влияние налоговые льготы, а также о результативности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</si>
  <si>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</si>
  <si>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</si>
  <si>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 xml:space="preserve">Стимулирующие налоговые льготы муниципальной программой «Формирование современной городской среды Дальнегорского городского округа» на 2018-2024 годы не предусмотрены. </t>
  </si>
  <si>
    <t>Информация
о стимулирующих налоговых льготах, критериях целесообразности налоговых льгот, целях налоговых льгот, индикаторов (показателей) муниципальной программы  «Формирование современной городской среды Дальнегорского городского округа» на 2018-2024 годы, на назначение (достижение) которых оказывают влияние налоговые льготы, а также
бюджетном эффекте налоговых льгот.</t>
  </si>
  <si>
    <t xml:space="preserve">9640503149F228820244 </t>
  </si>
  <si>
    <t>2.1</t>
  </si>
  <si>
    <t>2.2</t>
  </si>
  <si>
    <t>1.1.1</t>
  </si>
  <si>
    <t>увеличение количества установленных комплексных детских площадок при реализации проекта инициативного бюджетирования по направлению «Твой проект» до 1 ед. в 2022 году</t>
  </si>
  <si>
    <t>Завершено 20.12.2021</t>
  </si>
  <si>
    <t>1.2.1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</si>
  <si>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</si>
  <si>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установленных комплексных детских площадок при реализации проекта инициативного бюджетирования по направлению «Твой проект». 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</si>
  <si>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установленных комплексных детских площадок при реализации проекта инициативного бюджетирования по направлению «Твой проект».</t>
    </r>
  </si>
  <si>
    <t>Разработка проектно-сметной документации на благоустройство общественных территорий</t>
  </si>
  <si>
    <t>Разработка проектно-сметной документации на благоустройство дворовых территорий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</si>
  <si>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</si>
  <si>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1.3.</t>
  </si>
  <si>
    <t xml:space="preserve">Брендирование объектов, благоустроенных в рамках реализации подпрограммы
«Благоустройство территорий, детских и спортивных площадок на территории Дальнегорского городского округа» </t>
  </si>
  <si>
    <t>Брендирование объектов, благоустроенных в рамках реализации муниципальной программы «Формирование современной городской среды»</t>
  </si>
  <si>
    <t xml:space="preserve">Брендирование объектов, благоустроенных в
рамках реализации муниципальной программы «Формирование современной городской среды» 
</t>
  </si>
  <si>
    <t xml:space="preserve">96405031410128830244  </t>
  </si>
  <si>
    <t>Разработка проектно-сметной документации на благоустройство общественных территорий, проведение ценовой экспертизы сметной стоимости</t>
  </si>
  <si>
    <t>Разработка проектно-сметной документации на благоустройство дворовых территорий, проведение ценовой экспертизы сметной стоимости</t>
  </si>
  <si>
    <t>Оказание услуг</t>
  </si>
  <si>
    <t>Разработка ПСД на благоустройство дворовых территорий г.Дальнегорск на 2023-2024 в рамках реализации отдельного мероприятия "Формирование комфортной городской среды" перенесено в подпрограмму "Благоустройство территорий, детских и спортивных площадок на территории Дальнегорского городского округа" на 2019-2024 годы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</si>
  <si>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благоустроенных общественных территорий Дальнегорского городского округа</t>
    </r>
  </si>
  <si>
    <t>всего МКД 409</t>
  </si>
  <si>
    <t>Благоустройство дворовых территорий Дальнегорского городского округа</t>
  </si>
  <si>
    <t>благоустройство общественных территорий Дальнегорского городского округа</t>
  </si>
  <si>
    <t>Благоустройство общественных территорий Дальнегорского городского округа</t>
  </si>
  <si>
    <t>964050314900S2361244 9640503149009236124410М</t>
  </si>
  <si>
    <t>Муниципальная программа «Формирование современной городской среды Дальнегорского городского округа» на 2018-2024 годы</t>
  </si>
  <si>
    <t xml:space="preserve">                    </t>
  </si>
  <si>
    <t xml:space="preserve">                  Приложение  1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</si>
  <si>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Приложение 2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</si>
  <si>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Приложение 3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</si>
  <si>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    Приложение 5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</si>
  <si>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Приложение 6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</si>
  <si>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Приложение 7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</si>
  <si>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Приложение 4
к муниципальной программе «Формирование современной городской среды Дальнегорского городского округа» на 2018-2024 годы </t>
  </si>
  <si>
    <t>увеличение количества благоустроенных общественных территорий Дальнегорского городского округа от 2,4 ед. в 2017 году до 3,4 ед. в 2018 году, от 4 ед. в 2019 году до 13 ед. в 2024 году</t>
  </si>
  <si>
    <t xml:space="preserve">увеличение количества благоустроенных дворовых территорий многоквартирных домов, от 11 ед. в 2017 году до 14 ед. в 2018 году, от 16 ед. в 2019 году до 29 ед. в 2022 году. </t>
  </si>
  <si>
    <t xml:space="preserve">Брендирование объектов, благоустроенных в
рамках реализации муниципальной программы «Формирование современной городской среды» </t>
  </si>
  <si>
    <t>повышение уровня комфортности жизнедеятельности граждан посредством благоустройства территории Дальнегорского городского округа</t>
  </si>
  <si>
    <t xml:space="preserve">Брендирование объектов, благоустроенных в рамках реализации подпрограммы «Благоустройство территорий, детских и спортивных площадок на территории Дальнегорского городского округа на 2019 - 2024 годы» 
</t>
  </si>
  <si>
    <t>1.4.</t>
  </si>
  <si>
    <t>3.1</t>
  </si>
  <si>
    <t>3.2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</si>
  <si>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оснащенных спортивными площадками дворовых территорий многоквартирных домов от общего количества дворовых территорий многоквартирных домов
</t>
    </r>
  </si>
  <si>
    <t>1.3</t>
  </si>
  <si>
    <t>1.3.1</t>
  </si>
  <si>
    <t>Благоустройство дворовых территорий г.Дальнегорск на 2023-2024 в рамках реализации отдельного мероприятия "Формирование комфортной городской среды" перенесено в подпрограмму "Благоустройство территорий, детских и спортивных площадок на территории Дальнегорского городского округа" на 2019-2024 годы</t>
  </si>
  <si>
    <t>9640503149F255550244,  9640503149F255550244 2355550Х121310000000</t>
  </si>
  <si>
    <t>Завершено 30.11.2022</t>
  </si>
  <si>
    <t>Данное мероприятие будет внесено в муниципальную программу "Формирование современной городской среды Дальнегорского городского округа" при внесении корректировок</t>
  </si>
  <si>
    <t>96405031410192610244 (60М)  964050314101S2610244   96405031410128830244  96405031410112070244</t>
  </si>
  <si>
    <t>Реализация приостановлена до 2024 года</t>
  </si>
  <si>
    <t>Основное мероприятие: проведение претензионной работы</t>
  </si>
  <si>
    <t>96405031410112070244</t>
  </si>
  <si>
    <t xml:space="preserve">9640503149F255550244 2355550Х121310000000,    9640503149F228820244 </t>
  </si>
  <si>
    <t>9640503149F228820244</t>
  </si>
  <si>
    <t>Установка комплексной детской площадки 1 ед. выполнена в 2022 году</t>
  </si>
  <si>
    <t>конкурс</t>
  </si>
  <si>
    <t xml:space="preserve">96405031410192610244 (60М)  964050314101S2610244   </t>
  </si>
  <si>
    <t>6.1.2.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</si>
  <si>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реализованных проектов победителей Всероссийского конкурса лучших проектов создания комфортной городской среды для субъектов ДФО 
</t>
    </r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</si>
  <si>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 xml:space="preserve">увеличение количества реализованных проектов победителей Всероссийского конкурса лучших проектов создания комфортной городской среды для субъектов ДФО 
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</si>
  <si>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проведенной претензионной работы в рамках реализации федерального проекта «Формирование комфортной городской среды»
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</si>
  <si>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 увеличение количества полученных экспертных заключений</t>
    </r>
  </si>
  <si>
    <t>увеличение количества реализованных проектов победителей Всероссийского конкурса лучших проектов создания комфортной городской среды для субъектов ДФО от 0 ед. в 2022 году до 1 ед. в 2023 году.</t>
  </si>
  <si>
    <t>увеличение количества полученных экспертных заключений от 0 ед. в 2022 году до 1 ед. в 2023 году</t>
  </si>
  <si>
    <t xml:space="preserve">увеличение количества полученных заключений (предложений) от 0 ед в 2020 году до 1 ед. в 2021 году. </t>
  </si>
  <si>
    <t xml:space="preserve">брендирование 25 объектов (из них на: дворовых территориях 15 ед., общественных - 10), благоустроенных в период с 2019 по 2023 годы в рамках реализации муниципальной программы </t>
  </si>
  <si>
    <t>оказание услуг по подготовке документов для участия Дальнегорского городского округа Приморского края во Всероссийском конкурсе лучших проектов создания комфортной городской среды для субъектов ДФО</t>
  </si>
  <si>
    <t>96405031490012070244</t>
  </si>
  <si>
    <t>Проведение строительно-технического исследования на соответствие качества и объемов выполненных работ по созданию комплексной детской площадки «Веселый дворик» в рамках реализации проекта инициативного бюджетирования по направлению «Твой проект» «Веселый дворик» (Комплексная детская площадка)» ПСД с выдачей экспертного заключения о техническом состоянии и соответствия стоимости объекта исследования</t>
  </si>
  <si>
    <t xml:space="preserve">Проведение строительно-технического исследования фонтана, расположенного в парке им. Пушкина А.С. в г. Дальнегорске </t>
  </si>
  <si>
    <t>увеличение количества реализованных проектов, инициируемых жителями муниципальных образований, по решению вопросов местного значения от 0 ед. в 2022 году до 13 ед. в 2023 году</t>
  </si>
  <si>
    <t>повышение уровня благоустройства дворовых территорий многоквартирных домов Дальнегорского городского округа</t>
  </si>
  <si>
    <t>4.1</t>
  </si>
  <si>
    <t>4.2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</si>
  <si>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 увеличение количества реализованных проектов, инициируемых жителями муниципальных образований, по решению вопросов местного значения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</si>
  <si>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>увеличение доли реализованных проектов, инициируемых жителями муниципальных образований, по решению вопросов местного значения</t>
    </r>
  </si>
  <si>
    <t xml:space="preserve">6.1.Основное мероприятие подпрограммы: установка спортивной площадки </t>
  </si>
  <si>
    <t>6.1.1.</t>
  </si>
  <si>
    <t xml:space="preserve">6.2.Основное мероприятие подпрограммы: установка детской площадки </t>
  </si>
  <si>
    <t>6.2.1.</t>
  </si>
  <si>
    <t>6.2.2.</t>
  </si>
  <si>
    <t>6.3.Основное мероприятие подпрограммы: ремонт внутридворовых дорог, тротуаров.</t>
  </si>
  <si>
    <t>6.3.1.</t>
  </si>
  <si>
    <t>6.3.2.</t>
  </si>
  <si>
    <t>6.4. Основное мероприятие подпрограммы: проведение претензионной работы.</t>
  </si>
  <si>
    <t>6.4.1</t>
  </si>
  <si>
    <t>6.4.2.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</si>
  <si>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оснащенных детскими площадками дворовых территорий многоквартирных домов от общего количества дворовых территорий многоквартирных домов</t>
    </r>
  </si>
  <si>
    <t>Отдел архитектуры и строительства администрации Дальнегорского городского округа, по согласованию: МКУ «Обслуживающее учреждение», Управляющие компании, ТСЖ, ЖСК, ТСН, собственники жилых помещений многоквартирных домов</t>
  </si>
  <si>
    <t>Отдел жизнеобеспечения администрации Дальнегорского городского округа</t>
  </si>
  <si>
    <t>Объем финансирования на 2023 год  (тыс. руб.)</t>
  </si>
  <si>
    <t>Благоустройство 3 общественных территорий</t>
  </si>
  <si>
    <t>Отдельное мероприятие программы 4: «Поддержка проектов, инициируемых жителями муниципальных образований, по решению вопросов местного значения»</t>
  </si>
  <si>
    <t>96405031490094030244</t>
  </si>
  <si>
    <t xml:space="preserve">9640503149F255550244,  9640503149F255550244 2355550Х121310000000,    9640503149F228820244 </t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</si>
  <si>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>ремонт внутридворовых дорог, тротуаров</t>
    </r>
  </si>
  <si>
    <t>отдел жизнеобеспечения</t>
  </si>
  <si>
    <t xml:space="preserve">Благоустройство              5 дворовых территорий </t>
  </si>
  <si>
    <t>благоустройство 3 общественных территорий</t>
  </si>
  <si>
    <t xml:space="preserve">Реализация 13 проектов инициируемых жителями муниципальных образований, по решению вопросов местного значения </t>
  </si>
  <si>
    <t>Брендирование 3 объектов, благоустроенных в рамках реализации муниципальной программы «Формирование современной городской среды»</t>
  </si>
  <si>
    <t>Ремонт 5 внутридворовых дорог</t>
  </si>
  <si>
    <t xml:space="preserve">Брендирование 5 объектов, благоустроенных в рамках реализации подпрограммы
«Благоустройство территорий, детских и спортивных площадок на территории Дальнегорского городского округа» </t>
  </si>
  <si>
    <t xml:space="preserve">брендирование 42 объектов (из них на дворовых территориях (асфальтирование) - 27 ед., спортивные площадки - 8 ед., детские площадки - 7 ед.) , благоустроенных в период с 2019 по 2023 годы в рамках реализации подпрограммы </t>
  </si>
  <si>
    <t>Реализация отдельного мероприятия 4 программы «Поддержка проектов, инициируемых жителями муниципальных образований, по решению вопросов местного значения »</t>
  </si>
  <si>
    <t>1. Отдельное мероприятие: Федеральный проект «Формирование комфортной городской среды»</t>
  </si>
  <si>
    <t>2. Отдельное мероприятие 1: Реализация проекта инициативного бюджетирования по направлению «Твой проект» «Веселый дворик» (Комплексная детская площадка)</t>
  </si>
  <si>
    <t>3. Отдельное мероприятие: Участие Дальнегорского городского округа во Всероссийском конкурсе лучших проектов создания комфортной городской среды для субъектов ДФО</t>
  </si>
  <si>
    <t>4. Отдельное мероприятие: Проведение претензионной работы</t>
  </si>
  <si>
    <t>5. Отдельное мероприятие:  Поддержка проектов, инициируемых жителями муниципальных образований, по решению вопросов местного значения</t>
  </si>
  <si>
    <t>5.1</t>
  </si>
  <si>
    <t>5.2</t>
  </si>
  <si>
    <t xml:space="preserve">6. Подпрограмма «Благоустройство территорий, детских и спортивных площадок на территории Дальнегорского городского округа на 2019 -2024 годы» </t>
  </si>
  <si>
    <t>Отдельное мероприятие: Федеральный проект «Формирование комфортной городской среды»</t>
  </si>
  <si>
    <t>1.1.1.1</t>
  </si>
  <si>
    <t>1.1.2</t>
  </si>
  <si>
    <t>1.1.2.1</t>
  </si>
  <si>
    <t>1.1.2.2</t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</si>
  <si>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реализация проекта инициативного бюджетирования по направлению  «Твой проект» мероприятие: «Веселый дворик» (комплексная детская площадка)</t>
    </r>
  </si>
  <si>
    <r>
      <rPr>
        <u val="single"/>
        <sz val="12"/>
        <rFont val="Times New Roman"/>
        <family val="1"/>
      </rPr>
      <t>Отдельное мероприятие программы:</t>
    </r>
    <r>
      <rPr>
        <sz val="12"/>
        <rFont val="Times New Roman"/>
        <family val="1"/>
      </rPr>
      <t xml:space="preserve"> «Участие Дальнегорского городского округа во Всероссийском конкурсе лучших проектов создания комфортной городской среды для субъектов ДФО»</t>
    </r>
  </si>
  <si>
    <r>
      <rPr>
        <u val="single"/>
        <sz val="12"/>
        <rFont val="Times New Roman"/>
        <family val="1"/>
      </rPr>
      <t>Отдельное мероприятие программы</t>
    </r>
    <r>
      <rPr>
        <sz val="12"/>
        <rFont val="Times New Roman"/>
        <family val="1"/>
      </rPr>
      <t>: «Проведение претензионной работы»</t>
    </r>
  </si>
  <si>
    <t>1.5.</t>
  </si>
  <si>
    <r>
      <rPr>
        <u val="single"/>
        <sz val="12"/>
        <rFont val="Times New Roman"/>
        <family val="1"/>
      </rPr>
      <t>Отдельное мероприятие программы</t>
    </r>
    <r>
      <rPr>
        <sz val="12"/>
        <rFont val="Times New Roman"/>
        <family val="1"/>
      </rPr>
      <t>: «Поддержка проектов, инициируемых жителями муниципальных образований, по решению вопросов местного значения»</t>
    </r>
  </si>
  <si>
    <r>
      <rPr>
        <b/>
        <u val="single"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 xml:space="preserve"> Благоустройство территорий, детских и спортивных площадок на территории Дальнегорского городского округа на 2019-2024 годы  </t>
    </r>
  </si>
  <si>
    <r>
      <rPr>
        <u val="single"/>
        <sz val="12"/>
        <rFont val="Times New Roman"/>
        <family val="1"/>
      </rPr>
      <t>Основное мероприятие подпрограммы:</t>
    </r>
    <r>
      <rPr>
        <sz val="12"/>
        <rFont val="Times New Roman"/>
        <family val="1"/>
      </rPr>
      <t xml:space="preserve"> установка спортивной площадки</t>
    </r>
  </si>
  <si>
    <t>2.2.</t>
  </si>
  <si>
    <r>
      <rPr>
        <u val="single"/>
        <sz val="12"/>
        <rFont val="Times New Roman"/>
        <family val="1"/>
      </rPr>
      <t>Основное мероприятие подпрограммы:</t>
    </r>
    <r>
      <rPr>
        <sz val="12"/>
        <rFont val="Times New Roman"/>
        <family val="1"/>
      </rPr>
      <t xml:space="preserve"> установка детской площадки</t>
    </r>
  </si>
  <si>
    <t>2.3.</t>
  </si>
  <si>
    <t>2.3.1.</t>
  </si>
  <si>
    <t>2.3.2.</t>
  </si>
  <si>
    <t>2.4.</t>
  </si>
  <si>
    <t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от 0 ед. в 2018 году до 10 ед. в 2024 году.</t>
  </si>
  <si>
    <t>увеличение количества оснащенных детскими площадками дворовых территорий многоквартирных домов от общего количества дворовых территорий многоквартирных домов от 14 ед. в 2019 году до 24 ед. в 2024 году.</t>
  </si>
  <si>
    <t xml:space="preserve">увеличение количества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 от 29 ед в 2019 году до 102 ед. в 2024 году. </t>
  </si>
  <si>
    <r>
      <rPr>
        <b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Федеральный проект «Формирование комфортной городской среды»</t>
    </r>
  </si>
  <si>
    <t>1.1.1.</t>
  </si>
  <si>
    <t>1.1.1.2</t>
  </si>
  <si>
    <t>1.1.2.</t>
  </si>
  <si>
    <t>1.1.2.2.</t>
  </si>
  <si>
    <r>
      <t xml:space="preserve">Отдельное мероприятие  программы: </t>
    </r>
    <r>
      <rPr>
        <b/>
        <sz val="12"/>
        <rFont val="Times New Roman"/>
        <family val="1"/>
      </rPr>
      <t>Реализация проекта инициативного бюджетирования по направлению «Твой проект» «Веселый дворик» (Комплексная детская площадка)</t>
    </r>
  </si>
  <si>
    <t>Реализация отдельного мероприятия программы - проекта инициативного бюджетирования по направлению  «Твой проект» мероприятие: «Веселый дворик» (комплексная детская площадка)</t>
  </si>
  <si>
    <r>
      <t>Отдельное мероприятие  программы:</t>
    </r>
    <r>
      <rPr>
        <b/>
        <sz val="12"/>
        <rFont val="Times New Roman"/>
        <family val="1"/>
      </rPr>
      <t xml:space="preserve"> Участие Дальнегорского городского округа во Всероссийском конкурсе лучших проектов создания комфортной городской среды для субъектов ДФО</t>
    </r>
  </si>
  <si>
    <t>Реализация отдельного мероприятия  программы «Участие Дальнегорского городского округа во Всероссийском конкурсе лучших проектов создания комфортной городской среды для субъектов ДФО»</t>
  </si>
  <si>
    <t>1.4</t>
  </si>
  <si>
    <r>
      <t xml:space="preserve">Отдельное мероприятие  программы: </t>
    </r>
    <r>
      <rPr>
        <b/>
        <sz val="12"/>
        <rFont val="Times New Roman"/>
        <family val="1"/>
      </rPr>
      <t>«Проведение претензионной работы»</t>
    </r>
  </si>
  <si>
    <t>1.4.1</t>
  </si>
  <si>
    <t>Реализация отдельного мероприятия  программы: «Проведение претензионной работы»</t>
  </si>
  <si>
    <r>
      <t xml:space="preserve">Отдельное мероприятие  программы </t>
    </r>
    <r>
      <rPr>
        <b/>
        <sz val="12"/>
        <rFont val="Times New Roman"/>
        <family val="1"/>
      </rPr>
      <t>«Поддержка проектов, инициируемых жителями муниципальных образований, по решению вопросов местного значения »</t>
    </r>
  </si>
  <si>
    <t>1.5.1.</t>
  </si>
  <si>
    <t xml:space="preserve">Подпрограмма «Благоустройство территорий, детских и спортивных площадок на территории Дальнегорского городского округа на 2019 - 2024 годы» </t>
  </si>
  <si>
    <t>1</t>
  </si>
  <si>
    <t>Отдельное мероприятие программы: «Формирование комфортной городской среды»</t>
  </si>
  <si>
    <t>Отдельное мероприятие программы: Реализация проекта инициативного бюджетирования по направлению «Твой проект» «Веселый дворик» (Комплексная детская площадка)</t>
  </si>
  <si>
    <t>Отдельное мероприятие программы: «Участие Дальнегорского городского округа во Всероссийском конкурсе лучших проектов создания комфортной городской среды для субъектов ДФО»</t>
  </si>
  <si>
    <t>Отдельное мероприятие программы: «Проведение претензионной работы»</t>
  </si>
  <si>
    <t>Подпрограмма  «Благоустройство территорий, детских и спортивных площадок на территории Дальнегорского городского округа на 2019-2024 годы»</t>
  </si>
  <si>
    <t>1.6.</t>
  </si>
  <si>
    <t>1.6.1</t>
  </si>
  <si>
    <t>1.6.2</t>
  </si>
  <si>
    <t>1.6.3</t>
  </si>
  <si>
    <t>1.6.3.1</t>
  </si>
  <si>
    <t>1.6.4</t>
  </si>
  <si>
    <t>1.6.5</t>
  </si>
  <si>
    <t xml:space="preserve">                     Приложение 17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</si>
  <si>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  Приложение 18
к муниципальной программе «Формирование современной городской среды Дальнегорского городского округа» на 2018-2024 годы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</si>
</sst>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_-* #,##0.00000\ _₽_-;\-* #,##0.00000\ _₽_-;_-* &quot;-&quot;??\ _₽_-;_-@_-"/>
    <numFmt numFmtId="196" formatCode="_-* #,##0.00000\ _₽_-;\-* #,##0.00000\ _₽_-;_-* &quot;-&quot;?????\ _₽_-;_-@_-"/>
    <numFmt numFmtId="197" formatCode="#,##0.0"/>
  </numFmts>
  <fonts count="6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u val="single"/>
      <sz val="13"/>
      <name val="Arial Cyr"/>
      <family val="0"/>
    </font>
    <font>
      <sz val="13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6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86" fontId="12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12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84" fontId="1" fillId="0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92" fontId="12" fillId="32" borderId="12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/>
    </xf>
    <xf numFmtId="192" fontId="12" fillId="32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192" fontId="1" fillId="32" borderId="10" xfId="0" applyNumberFormat="1" applyFont="1" applyFill="1" applyBorder="1" applyAlignment="1">
      <alignment horizontal="center" vertical="center"/>
    </xf>
    <xf numFmtId="192" fontId="1" fillId="32" borderId="12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 wrapText="1"/>
    </xf>
    <xf numFmtId="192" fontId="12" fillId="32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61" fillId="0" borderId="0" xfId="0" applyFont="1" applyFill="1" applyAlignment="1">
      <alignment horizontal="justify" vertical="center" wrapText="1"/>
    </xf>
    <xf numFmtId="186" fontId="1" fillId="0" borderId="12" xfId="0" applyNumberFormat="1" applyFont="1" applyFill="1" applyBorder="1" applyAlignment="1">
      <alignment horizontal="center" vertical="center"/>
    </xf>
    <xf numFmtId="186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6" fontId="1" fillId="0" borderId="12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62" fillId="0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vertical="center" wrapText="1"/>
    </xf>
    <xf numFmtId="192" fontId="12" fillId="0" borderId="12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2" fillId="32" borderId="18" xfId="0" applyNumberFormat="1" applyFont="1" applyFill="1" applyBorder="1" applyAlignment="1">
      <alignment horizontal="center" vertical="center" wrapText="1"/>
    </xf>
    <xf numFmtId="49" fontId="12" fillId="32" borderId="19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61" fillId="0" borderId="0" xfId="0" applyFont="1" applyFill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2" fontId="12" fillId="0" borderId="12" xfId="0" applyNumberFormat="1" applyFont="1" applyFill="1" applyBorder="1" applyAlignment="1">
      <alignment horizontal="center" vertical="center"/>
    </xf>
    <xf numFmtId="192" fontId="12" fillId="0" borderId="11" xfId="0" applyNumberFormat="1" applyFont="1" applyFill="1" applyBorder="1" applyAlignment="1">
      <alignment horizontal="center" vertical="center"/>
    </xf>
    <xf numFmtId="192" fontId="12" fillId="0" borderId="14" xfId="0" applyNumberFormat="1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="75" zoomScaleSheetLayoutView="75" zoomScalePageLayoutView="0" workbookViewId="0" topLeftCell="A7">
      <selection activeCell="F33" sqref="F33"/>
    </sheetView>
  </sheetViews>
  <sheetFormatPr defaultColWidth="9.00390625" defaultRowHeight="12.75"/>
  <cols>
    <col min="1" max="1" width="7.625" style="1" customWidth="1"/>
    <col min="2" max="2" width="18.125" style="1" customWidth="1"/>
    <col min="3" max="3" width="6.25390625" style="1" customWidth="1"/>
    <col min="4" max="4" width="8.75390625" style="1" customWidth="1"/>
    <col min="5" max="5" width="8.125" style="1" customWidth="1"/>
    <col min="6" max="7" width="8.25390625" style="1" customWidth="1"/>
    <col min="8" max="8" width="8.125" style="1" customWidth="1"/>
    <col min="9" max="9" width="8.375" style="1" customWidth="1"/>
    <col min="10" max="10" width="8.625" style="1" customWidth="1"/>
    <col min="11" max="11" width="8.125" style="1" customWidth="1"/>
    <col min="12" max="13" width="8.375" style="1" customWidth="1"/>
    <col min="14" max="19" width="8.75390625" style="1" customWidth="1"/>
    <col min="20" max="20" width="8.875" style="1" customWidth="1"/>
    <col min="21" max="16384" width="9.125" style="1" customWidth="1"/>
  </cols>
  <sheetData>
    <row r="1" spans="16:20" ht="16.5">
      <c r="P1" s="129"/>
      <c r="Q1" s="129"/>
      <c r="R1" s="129"/>
      <c r="S1" s="129"/>
      <c r="T1" s="129"/>
    </row>
    <row r="2" spans="1:20" ht="84.75" customHeight="1">
      <c r="A2" s="24"/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138" t="s">
        <v>159</v>
      </c>
      <c r="Q2" s="138"/>
      <c r="R2" s="138"/>
      <c r="S2" s="138"/>
      <c r="T2" s="138"/>
    </row>
    <row r="3" spans="1:22" ht="16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U3" s="2"/>
      <c r="V3" s="2"/>
    </row>
    <row r="4" spans="1:16" ht="16.5">
      <c r="A4" s="129" t="s">
        <v>50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ht="4.5" customHeight="1">
      <c r="A5" s="15"/>
      <c r="B5" s="21"/>
      <c r="C5" s="21"/>
      <c r="D5" s="21"/>
      <c r="E5" s="21"/>
      <c r="F5" s="21"/>
      <c r="G5" s="21"/>
      <c r="H5" s="21"/>
      <c r="I5" s="21"/>
      <c r="J5" s="21"/>
      <c r="K5" s="15"/>
      <c r="L5" s="15"/>
      <c r="M5" s="15"/>
      <c r="N5" s="15"/>
      <c r="O5" s="15"/>
      <c r="P5" s="15"/>
    </row>
    <row r="6" spans="1:16" ht="18" customHeight="1">
      <c r="A6" s="130" t="s">
        <v>92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6" ht="16.5">
      <c r="A7" s="132" t="s">
        <v>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9" spans="1:22" ht="15.75" customHeight="1">
      <c r="A9" s="134" t="s">
        <v>8</v>
      </c>
      <c r="B9" s="134" t="s">
        <v>44</v>
      </c>
      <c r="C9" s="134" t="s">
        <v>21</v>
      </c>
      <c r="D9" s="144" t="s">
        <v>45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6"/>
      <c r="U9" s="3"/>
      <c r="V9" s="3"/>
    </row>
    <row r="10" spans="1:22" ht="48" customHeight="1">
      <c r="A10" s="134"/>
      <c r="B10" s="134"/>
      <c r="C10" s="134"/>
      <c r="D10" s="143" t="s">
        <v>72</v>
      </c>
      <c r="E10" s="143" t="s">
        <v>66</v>
      </c>
      <c r="F10" s="143"/>
      <c r="G10" s="134" t="s">
        <v>67</v>
      </c>
      <c r="H10" s="134"/>
      <c r="I10" s="135" t="s">
        <v>68</v>
      </c>
      <c r="J10" s="135"/>
      <c r="K10" s="135" t="s">
        <v>69</v>
      </c>
      <c r="L10" s="135"/>
      <c r="M10" s="135" t="s">
        <v>70</v>
      </c>
      <c r="N10" s="135"/>
      <c r="O10" s="135" t="s">
        <v>71</v>
      </c>
      <c r="P10" s="135"/>
      <c r="Q10" s="135" t="s">
        <v>93</v>
      </c>
      <c r="R10" s="135"/>
      <c r="S10" s="135" t="s">
        <v>94</v>
      </c>
      <c r="T10" s="135"/>
      <c r="U10" s="3"/>
      <c r="V10" s="3"/>
    </row>
    <row r="11" spans="1:22" ht="54.75" customHeight="1">
      <c r="A11" s="134"/>
      <c r="B11" s="134"/>
      <c r="C11" s="134"/>
      <c r="D11" s="143"/>
      <c r="E11" s="47" t="s">
        <v>29</v>
      </c>
      <c r="F11" s="47" t="s">
        <v>28</v>
      </c>
      <c r="G11" s="47" t="s">
        <v>29</v>
      </c>
      <c r="H11" s="47" t="s">
        <v>28</v>
      </c>
      <c r="I11" s="47" t="s">
        <v>29</v>
      </c>
      <c r="J11" s="47" t="s">
        <v>28</v>
      </c>
      <c r="K11" s="47" t="s">
        <v>29</v>
      </c>
      <c r="L11" s="47" t="s">
        <v>28</v>
      </c>
      <c r="M11" s="47" t="s">
        <v>29</v>
      </c>
      <c r="N11" s="47" t="s">
        <v>28</v>
      </c>
      <c r="O11" s="47" t="s">
        <v>29</v>
      </c>
      <c r="P11" s="47" t="s">
        <v>28</v>
      </c>
      <c r="Q11" s="47" t="s">
        <v>29</v>
      </c>
      <c r="R11" s="47" t="s">
        <v>107</v>
      </c>
      <c r="S11" s="47" t="s">
        <v>29</v>
      </c>
      <c r="T11" s="47" t="s">
        <v>28</v>
      </c>
      <c r="U11" s="3"/>
      <c r="V11" s="3"/>
    </row>
    <row r="12" spans="1:22" ht="15.75">
      <c r="A12" s="5">
        <v>1</v>
      </c>
      <c r="B12" s="5">
        <v>2</v>
      </c>
      <c r="C12" s="5">
        <v>3</v>
      </c>
      <c r="D12" s="5">
        <v>4</v>
      </c>
      <c r="E12" s="5"/>
      <c r="F12" s="5">
        <v>5</v>
      </c>
      <c r="G12" s="5"/>
      <c r="H12" s="5">
        <v>6</v>
      </c>
      <c r="I12" s="5"/>
      <c r="J12" s="5">
        <v>7</v>
      </c>
      <c r="K12" s="5"/>
      <c r="L12" s="5">
        <v>8</v>
      </c>
      <c r="M12" s="5"/>
      <c r="N12" s="5">
        <v>9</v>
      </c>
      <c r="O12" s="5"/>
      <c r="P12" s="5">
        <v>10</v>
      </c>
      <c r="Q12" s="4"/>
      <c r="R12" s="5">
        <v>11</v>
      </c>
      <c r="S12" s="4"/>
      <c r="T12" s="5">
        <v>12</v>
      </c>
      <c r="U12" s="3"/>
      <c r="V12" s="3"/>
    </row>
    <row r="13" spans="1:22" ht="16.5" customHeight="1">
      <c r="A13" s="149" t="s">
        <v>99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3"/>
      <c r="V13" s="3"/>
    </row>
    <row r="14" spans="1:22" ht="29.25" customHeight="1">
      <c r="A14" s="136" t="s">
        <v>238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3"/>
      <c r="V14" s="3"/>
    </row>
    <row r="15" spans="1:22" ht="220.5" customHeight="1">
      <c r="A15" s="70" t="s">
        <v>60</v>
      </c>
      <c r="B15" s="56" t="s">
        <v>73</v>
      </c>
      <c r="C15" s="55" t="s">
        <v>63</v>
      </c>
      <c r="D15" s="55" t="s">
        <v>78</v>
      </c>
      <c r="E15" s="57">
        <v>2.7</v>
      </c>
      <c r="F15" s="57">
        <v>2.7</v>
      </c>
      <c r="G15" s="57">
        <v>3.44</v>
      </c>
      <c r="H15" s="57">
        <v>3.44</v>
      </c>
      <c r="I15" s="57">
        <v>3.93</v>
      </c>
      <c r="J15" s="57">
        <v>3.93</v>
      </c>
      <c r="K15" s="55">
        <v>4.91</v>
      </c>
      <c r="L15" s="55">
        <v>4.91</v>
      </c>
      <c r="M15" s="57">
        <v>6.63</v>
      </c>
      <c r="N15" s="57">
        <v>6.63</v>
      </c>
      <c r="O15" s="57">
        <v>7.13</v>
      </c>
      <c r="P15" s="57">
        <v>7.13</v>
      </c>
      <c r="Q15" s="57">
        <v>7.13</v>
      </c>
      <c r="R15" s="57">
        <v>7.13</v>
      </c>
      <c r="S15" s="57">
        <v>7.13</v>
      </c>
      <c r="T15" s="57">
        <v>7.13</v>
      </c>
      <c r="U15" s="3"/>
      <c r="V15" s="3"/>
    </row>
    <row r="16" spans="1:22" ht="137.25" customHeight="1">
      <c r="A16" s="55" t="s">
        <v>61</v>
      </c>
      <c r="B16" s="55" t="s">
        <v>75</v>
      </c>
      <c r="C16" s="55" t="s">
        <v>64</v>
      </c>
      <c r="D16" s="55" t="s">
        <v>78</v>
      </c>
      <c r="E16" s="43">
        <v>11</v>
      </c>
      <c r="F16" s="43">
        <v>11</v>
      </c>
      <c r="G16" s="43">
        <v>14</v>
      </c>
      <c r="H16" s="43">
        <v>14</v>
      </c>
      <c r="I16" s="43">
        <v>16</v>
      </c>
      <c r="J16" s="43">
        <v>16</v>
      </c>
      <c r="K16" s="43">
        <v>20</v>
      </c>
      <c r="L16" s="43">
        <v>20</v>
      </c>
      <c r="M16" s="43">
        <v>27</v>
      </c>
      <c r="N16" s="43">
        <v>27</v>
      </c>
      <c r="O16" s="43">
        <v>29</v>
      </c>
      <c r="P16" s="43">
        <v>29</v>
      </c>
      <c r="Q16" s="43">
        <v>29</v>
      </c>
      <c r="R16" s="43">
        <v>29</v>
      </c>
      <c r="S16" s="43">
        <v>29</v>
      </c>
      <c r="T16" s="43">
        <v>29</v>
      </c>
      <c r="U16" s="3"/>
      <c r="V16" s="3"/>
    </row>
    <row r="17" spans="1:22" ht="189.75" customHeight="1">
      <c r="A17" s="55" t="s">
        <v>142</v>
      </c>
      <c r="B17" s="55" t="s">
        <v>108</v>
      </c>
      <c r="C17" s="55" t="s">
        <v>63</v>
      </c>
      <c r="D17" s="55" t="s">
        <v>78</v>
      </c>
      <c r="E17" s="43">
        <v>12</v>
      </c>
      <c r="F17" s="43">
        <v>12</v>
      </c>
      <c r="G17" s="80">
        <v>17</v>
      </c>
      <c r="H17" s="80">
        <v>17</v>
      </c>
      <c r="I17" s="43">
        <v>20</v>
      </c>
      <c r="J17" s="43">
        <v>20</v>
      </c>
      <c r="K17" s="43">
        <v>33</v>
      </c>
      <c r="L17" s="80">
        <v>33</v>
      </c>
      <c r="M17" s="80">
        <v>40</v>
      </c>
      <c r="N17" s="80">
        <v>40</v>
      </c>
      <c r="O17" s="80">
        <v>44</v>
      </c>
      <c r="P17" s="80">
        <v>44</v>
      </c>
      <c r="Q17" s="80">
        <v>53</v>
      </c>
      <c r="R17" s="80">
        <v>53</v>
      </c>
      <c r="S17" s="80">
        <v>65</v>
      </c>
      <c r="T17" s="80">
        <v>65</v>
      </c>
      <c r="U17" s="3"/>
      <c r="V17" s="3"/>
    </row>
    <row r="18" spans="1:22" ht="161.25" customHeight="1">
      <c r="A18" s="55" t="s">
        <v>171</v>
      </c>
      <c r="B18" s="55" t="s">
        <v>151</v>
      </c>
      <c r="C18" s="55" t="s">
        <v>64</v>
      </c>
      <c r="D18" s="55" t="s">
        <v>78</v>
      </c>
      <c r="E18" s="55">
        <v>2.4</v>
      </c>
      <c r="F18" s="55">
        <v>2.4</v>
      </c>
      <c r="G18" s="80">
        <v>3.4</v>
      </c>
      <c r="H18" s="80">
        <v>3.4</v>
      </c>
      <c r="I18" s="43">
        <v>4</v>
      </c>
      <c r="J18" s="43">
        <v>4</v>
      </c>
      <c r="K18" s="43">
        <v>6.6</v>
      </c>
      <c r="L18" s="80">
        <v>6.6</v>
      </c>
      <c r="M18" s="80">
        <v>8</v>
      </c>
      <c r="N18" s="80">
        <v>8</v>
      </c>
      <c r="O18" s="80">
        <v>8.8</v>
      </c>
      <c r="P18" s="80">
        <v>8.8</v>
      </c>
      <c r="Q18" s="80">
        <v>10.6</v>
      </c>
      <c r="R18" s="80">
        <v>10.6</v>
      </c>
      <c r="S18" s="80">
        <v>13</v>
      </c>
      <c r="T18" s="43">
        <v>13</v>
      </c>
      <c r="U18" s="3"/>
      <c r="V18" s="3"/>
    </row>
    <row r="19" spans="1:22" ht="36.75" customHeight="1">
      <c r="A19" s="136" t="s">
        <v>239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3"/>
      <c r="V19" s="3"/>
    </row>
    <row r="20" spans="1:22" ht="201.75" customHeight="1">
      <c r="A20" s="70" t="s">
        <v>130</v>
      </c>
      <c r="B20" s="55" t="s">
        <v>137</v>
      </c>
      <c r="C20" s="55" t="s">
        <v>63</v>
      </c>
      <c r="D20" s="43" t="s">
        <v>78</v>
      </c>
      <c r="E20" s="43" t="s">
        <v>78</v>
      </c>
      <c r="F20" s="43" t="s">
        <v>78</v>
      </c>
      <c r="G20" s="59" t="s">
        <v>78</v>
      </c>
      <c r="H20" s="59" t="s">
        <v>78</v>
      </c>
      <c r="I20" s="57" t="s">
        <v>78</v>
      </c>
      <c r="J20" s="57" t="s">
        <v>78</v>
      </c>
      <c r="K20" s="57" t="s">
        <v>78</v>
      </c>
      <c r="L20" s="57" t="s">
        <v>78</v>
      </c>
      <c r="M20" s="43" t="s">
        <v>78</v>
      </c>
      <c r="N20" s="43" t="s">
        <v>78</v>
      </c>
      <c r="O20" s="57">
        <v>100</v>
      </c>
      <c r="P20" s="57">
        <v>100</v>
      </c>
      <c r="Q20" s="57">
        <v>100</v>
      </c>
      <c r="R20" s="57">
        <v>100</v>
      </c>
      <c r="S20" s="57">
        <v>100</v>
      </c>
      <c r="T20" s="57">
        <v>100</v>
      </c>
      <c r="U20" s="3"/>
      <c r="V20" s="3"/>
    </row>
    <row r="21" spans="1:22" ht="224.25" customHeight="1">
      <c r="A21" s="70" t="s">
        <v>131</v>
      </c>
      <c r="B21" s="55" t="s">
        <v>138</v>
      </c>
      <c r="C21" s="55" t="s">
        <v>64</v>
      </c>
      <c r="D21" s="43" t="s">
        <v>78</v>
      </c>
      <c r="E21" s="43" t="s">
        <v>78</v>
      </c>
      <c r="F21" s="43" t="s">
        <v>78</v>
      </c>
      <c r="G21" s="58" t="s">
        <v>78</v>
      </c>
      <c r="H21" s="43" t="s">
        <v>78</v>
      </c>
      <c r="I21" s="43" t="s">
        <v>78</v>
      </c>
      <c r="J21" s="43" t="s">
        <v>78</v>
      </c>
      <c r="K21" s="43" t="s">
        <v>78</v>
      </c>
      <c r="L21" s="43" t="s">
        <v>78</v>
      </c>
      <c r="M21" s="43" t="s">
        <v>78</v>
      </c>
      <c r="N21" s="43" t="s">
        <v>78</v>
      </c>
      <c r="O21" s="62">
        <v>1</v>
      </c>
      <c r="P21" s="62">
        <v>1</v>
      </c>
      <c r="Q21" s="98">
        <v>1</v>
      </c>
      <c r="R21" s="98">
        <v>1</v>
      </c>
      <c r="S21" s="98">
        <v>1</v>
      </c>
      <c r="T21" s="98">
        <v>1</v>
      </c>
      <c r="U21" s="3"/>
      <c r="V21" s="3"/>
    </row>
    <row r="22" spans="1:22" ht="43.5" customHeight="1">
      <c r="A22" s="147" t="s">
        <v>240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3"/>
      <c r="V22" s="3"/>
    </row>
    <row r="23" spans="1:22" ht="207" customHeight="1">
      <c r="A23" s="70" t="s">
        <v>172</v>
      </c>
      <c r="B23" s="55" t="s">
        <v>191</v>
      </c>
      <c r="C23" s="55" t="s">
        <v>63</v>
      </c>
      <c r="D23" s="43" t="s">
        <v>78</v>
      </c>
      <c r="E23" s="43" t="s">
        <v>78</v>
      </c>
      <c r="F23" s="43" t="s">
        <v>78</v>
      </c>
      <c r="G23" s="59" t="s">
        <v>78</v>
      </c>
      <c r="H23" s="59" t="s">
        <v>78</v>
      </c>
      <c r="I23" s="57" t="s">
        <v>78</v>
      </c>
      <c r="J23" s="57" t="s">
        <v>78</v>
      </c>
      <c r="K23" s="57" t="s">
        <v>78</v>
      </c>
      <c r="L23" s="57" t="s">
        <v>78</v>
      </c>
      <c r="M23" s="43" t="s">
        <v>78</v>
      </c>
      <c r="N23" s="43" t="s">
        <v>78</v>
      </c>
      <c r="O23" s="57" t="s">
        <v>78</v>
      </c>
      <c r="P23" s="57" t="s">
        <v>78</v>
      </c>
      <c r="Q23" s="43">
        <v>100</v>
      </c>
      <c r="R23" s="43">
        <v>100</v>
      </c>
      <c r="S23" s="43">
        <v>100</v>
      </c>
      <c r="T23" s="43">
        <v>100</v>
      </c>
      <c r="U23" s="3"/>
      <c r="V23" s="3"/>
    </row>
    <row r="24" spans="1:22" ht="242.25" customHeight="1">
      <c r="A24" s="70" t="s">
        <v>173</v>
      </c>
      <c r="B24" s="55" t="s">
        <v>192</v>
      </c>
      <c r="C24" s="55" t="s">
        <v>64</v>
      </c>
      <c r="D24" s="43" t="s">
        <v>78</v>
      </c>
      <c r="E24" s="43" t="s">
        <v>78</v>
      </c>
      <c r="F24" s="43" t="s">
        <v>78</v>
      </c>
      <c r="G24" s="58" t="s">
        <v>78</v>
      </c>
      <c r="H24" s="43" t="s">
        <v>78</v>
      </c>
      <c r="I24" s="43" t="s">
        <v>78</v>
      </c>
      <c r="J24" s="43" t="s">
        <v>78</v>
      </c>
      <c r="K24" s="43" t="s">
        <v>78</v>
      </c>
      <c r="L24" s="43" t="s">
        <v>78</v>
      </c>
      <c r="M24" s="43" t="s">
        <v>78</v>
      </c>
      <c r="N24" s="43" t="s">
        <v>78</v>
      </c>
      <c r="O24" s="62" t="s">
        <v>78</v>
      </c>
      <c r="P24" s="62" t="s">
        <v>78</v>
      </c>
      <c r="Q24" s="43">
        <v>1</v>
      </c>
      <c r="R24" s="43">
        <v>1</v>
      </c>
      <c r="S24" s="43">
        <v>1</v>
      </c>
      <c r="T24" s="43">
        <v>1</v>
      </c>
      <c r="U24" s="3"/>
      <c r="V24" s="3"/>
    </row>
    <row r="25" spans="1:22" ht="16.5" customHeight="1">
      <c r="A25" s="147" t="s">
        <v>241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3"/>
      <c r="V25" s="3"/>
    </row>
    <row r="26" spans="1:22" ht="207" customHeight="1">
      <c r="A26" s="70" t="s">
        <v>205</v>
      </c>
      <c r="B26" s="55" t="s">
        <v>193</v>
      </c>
      <c r="C26" s="55" t="s">
        <v>63</v>
      </c>
      <c r="D26" s="43" t="s">
        <v>78</v>
      </c>
      <c r="E26" s="43" t="s">
        <v>78</v>
      </c>
      <c r="F26" s="43" t="s">
        <v>78</v>
      </c>
      <c r="G26" s="58" t="s">
        <v>78</v>
      </c>
      <c r="H26" s="43" t="s">
        <v>78</v>
      </c>
      <c r="I26" s="43" t="s">
        <v>78</v>
      </c>
      <c r="J26" s="43" t="s">
        <v>78</v>
      </c>
      <c r="K26" s="43" t="s">
        <v>78</v>
      </c>
      <c r="L26" s="43" t="s">
        <v>78</v>
      </c>
      <c r="M26" s="43" t="s">
        <v>78</v>
      </c>
      <c r="N26" s="43" t="s">
        <v>78</v>
      </c>
      <c r="O26" s="43" t="s">
        <v>78</v>
      </c>
      <c r="P26" s="43" t="s">
        <v>78</v>
      </c>
      <c r="Q26" s="80">
        <v>100</v>
      </c>
      <c r="R26" s="80">
        <v>100</v>
      </c>
      <c r="S26" s="113">
        <v>100</v>
      </c>
      <c r="T26" s="57">
        <v>100</v>
      </c>
      <c r="U26" s="3"/>
      <c r="V26" s="3"/>
    </row>
    <row r="27" spans="1:22" ht="114" customHeight="1">
      <c r="A27" s="70" t="s">
        <v>206</v>
      </c>
      <c r="B27" s="55" t="s">
        <v>194</v>
      </c>
      <c r="C27" s="55" t="s">
        <v>64</v>
      </c>
      <c r="D27" s="43" t="s">
        <v>78</v>
      </c>
      <c r="E27" s="43" t="s">
        <v>78</v>
      </c>
      <c r="F27" s="43" t="s">
        <v>78</v>
      </c>
      <c r="G27" s="58" t="s">
        <v>78</v>
      </c>
      <c r="H27" s="43" t="s">
        <v>78</v>
      </c>
      <c r="I27" s="43" t="s">
        <v>78</v>
      </c>
      <c r="J27" s="43" t="s">
        <v>78</v>
      </c>
      <c r="K27" s="43" t="s">
        <v>78</v>
      </c>
      <c r="L27" s="43" t="s">
        <v>78</v>
      </c>
      <c r="M27" s="43" t="s">
        <v>78</v>
      </c>
      <c r="N27" s="43" t="s">
        <v>78</v>
      </c>
      <c r="O27" s="43" t="s">
        <v>78</v>
      </c>
      <c r="P27" s="43" t="s">
        <v>78</v>
      </c>
      <c r="Q27" s="80">
        <v>2</v>
      </c>
      <c r="R27" s="80">
        <v>2</v>
      </c>
      <c r="S27" s="80">
        <v>2</v>
      </c>
      <c r="T27" s="80">
        <v>2</v>
      </c>
      <c r="U27" s="3"/>
      <c r="V27" s="3"/>
    </row>
    <row r="28" spans="1:22" ht="16.5" customHeight="1">
      <c r="A28" s="147" t="s">
        <v>242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3"/>
      <c r="V28" s="3"/>
    </row>
    <row r="29" spans="1:22" ht="213" customHeight="1">
      <c r="A29" s="70" t="s">
        <v>243</v>
      </c>
      <c r="B29" s="55" t="s">
        <v>208</v>
      </c>
      <c r="C29" s="55" t="s">
        <v>63</v>
      </c>
      <c r="D29" s="43" t="s">
        <v>78</v>
      </c>
      <c r="E29" s="43" t="s">
        <v>78</v>
      </c>
      <c r="F29" s="43" t="s">
        <v>78</v>
      </c>
      <c r="G29" s="58" t="s">
        <v>78</v>
      </c>
      <c r="H29" s="43" t="s">
        <v>78</v>
      </c>
      <c r="I29" s="43" t="s">
        <v>78</v>
      </c>
      <c r="J29" s="43" t="s">
        <v>78</v>
      </c>
      <c r="K29" s="43" t="s">
        <v>78</v>
      </c>
      <c r="L29" s="43" t="s">
        <v>78</v>
      </c>
      <c r="M29" s="43" t="s">
        <v>78</v>
      </c>
      <c r="N29" s="43" t="s">
        <v>78</v>
      </c>
      <c r="O29" s="43" t="s">
        <v>78</v>
      </c>
      <c r="P29" s="43" t="s">
        <v>78</v>
      </c>
      <c r="Q29" s="80">
        <v>100</v>
      </c>
      <c r="R29" s="80">
        <v>100</v>
      </c>
      <c r="S29" s="113">
        <v>100</v>
      </c>
      <c r="T29" s="57">
        <v>100</v>
      </c>
      <c r="U29" s="3"/>
      <c r="V29" s="3"/>
    </row>
    <row r="30" spans="1:22" ht="218.25" customHeight="1">
      <c r="A30" s="70" t="s">
        <v>244</v>
      </c>
      <c r="B30" s="55" t="s">
        <v>207</v>
      </c>
      <c r="C30" s="55" t="s">
        <v>64</v>
      </c>
      <c r="D30" s="43" t="s">
        <v>78</v>
      </c>
      <c r="E30" s="43" t="s">
        <v>78</v>
      </c>
      <c r="F30" s="43" t="s">
        <v>78</v>
      </c>
      <c r="G30" s="58" t="s">
        <v>78</v>
      </c>
      <c r="H30" s="43" t="s">
        <v>78</v>
      </c>
      <c r="I30" s="43" t="s">
        <v>78</v>
      </c>
      <c r="J30" s="43" t="s">
        <v>78</v>
      </c>
      <c r="K30" s="43" t="s">
        <v>78</v>
      </c>
      <c r="L30" s="43" t="s">
        <v>78</v>
      </c>
      <c r="M30" s="43" t="s">
        <v>78</v>
      </c>
      <c r="N30" s="43" t="s">
        <v>78</v>
      </c>
      <c r="O30" s="43" t="s">
        <v>78</v>
      </c>
      <c r="P30" s="43" t="s">
        <v>78</v>
      </c>
      <c r="Q30" s="80">
        <v>13</v>
      </c>
      <c r="R30" s="80">
        <v>13</v>
      </c>
      <c r="S30" s="80">
        <v>13</v>
      </c>
      <c r="T30" s="80">
        <v>13</v>
      </c>
      <c r="U30" s="3"/>
      <c r="V30" s="3"/>
    </row>
    <row r="31" spans="1:22" ht="16.5" customHeight="1">
      <c r="A31" s="139" t="s">
        <v>245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3"/>
      <c r="V31" s="3"/>
    </row>
    <row r="32" spans="1:22" ht="16.5" customHeight="1">
      <c r="A32" s="141" t="s">
        <v>209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3"/>
      <c r="V32" s="3"/>
    </row>
    <row r="33" spans="1:20" ht="241.5" customHeight="1">
      <c r="A33" s="70" t="s">
        <v>210</v>
      </c>
      <c r="B33" s="55" t="s">
        <v>174</v>
      </c>
      <c r="C33" s="55" t="s">
        <v>63</v>
      </c>
      <c r="D33" s="43" t="s">
        <v>78</v>
      </c>
      <c r="E33" s="43" t="s">
        <v>78</v>
      </c>
      <c r="F33" s="43" t="s">
        <v>78</v>
      </c>
      <c r="G33" s="58" t="s">
        <v>78</v>
      </c>
      <c r="H33" s="43" t="s">
        <v>78</v>
      </c>
      <c r="I33" s="43">
        <v>1.3</v>
      </c>
      <c r="J33" s="43">
        <v>1.3</v>
      </c>
      <c r="K33" s="43">
        <v>1.3</v>
      </c>
      <c r="L33" s="43">
        <v>1.3</v>
      </c>
      <c r="M33" s="43">
        <v>1.3</v>
      </c>
      <c r="N33" s="43">
        <v>1.3</v>
      </c>
      <c r="O33" s="43">
        <v>1.3</v>
      </c>
      <c r="P33" s="43">
        <v>1.3</v>
      </c>
      <c r="Q33" s="43">
        <v>1.3</v>
      </c>
      <c r="R33" s="43">
        <v>1.3</v>
      </c>
      <c r="S33" s="57">
        <v>1.63</v>
      </c>
      <c r="T33" s="57">
        <v>1.63</v>
      </c>
    </row>
    <row r="34" spans="1:20" ht="269.25" customHeight="1">
      <c r="A34" s="55" t="s">
        <v>190</v>
      </c>
      <c r="B34" s="55" t="s">
        <v>80</v>
      </c>
      <c r="C34" s="55" t="s">
        <v>64</v>
      </c>
      <c r="D34" s="43" t="s">
        <v>78</v>
      </c>
      <c r="E34" s="43" t="s">
        <v>78</v>
      </c>
      <c r="F34" s="43" t="s">
        <v>78</v>
      </c>
      <c r="G34" s="58" t="s">
        <v>78</v>
      </c>
      <c r="H34" s="43" t="s">
        <v>78</v>
      </c>
      <c r="I34" s="43">
        <v>8</v>
      </c>
      <c r="J34" s="43">
        <v>8</v>
      </c>
      <c r="K34" s="43">
        <v>8</v>
      </c>
      <c r="L34" s="43">
        <v>8</v>
      </c>
      <c r="M34" s="43">
        <v>8</v>
      </c>
      <c r="N34" s="43">
        <v>8</v>
      </c>
      <c r="O34" s="43">
        <v>8</v>
      </c>
      <c r="P34" s="43">
        <v>8</v>
      </c>
      <c r="Q34" s="43">
        <v>8</v>
      </c>
      <c r="R34" s="43">
        <v>8</v>
      </c>
      <c r="S34" s="43">
        <v>10</v>
      </c>
      <c r="T34" s="43">
        <v>10</v>
      </c>
    </row>
    <row r="35" spans="1:20" ht="15.75" customHeight="1">
      <c r="A35" s="127" t="s">
        <v>211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242.25" customHeight="1">
      <c r="A36" s="55" t="s">
        <v>212</v>
      </c>
      <c r="B36" s="56" t="s">
        <v>91</v>
      </c>
      <c r="C36" s="55" t="s">
        <v>63</v>
      </c>
      <c r="D36" s="43" t="s">
        <v>78</v>
      </c>
      <c r="E36" s="43" t="s">
        <v>78</v>
      </c>
      <c r="F36" s="43" t="s">
        <v>78</v>
      </c>
      <c r="G36" s="58">
        <v>2.6</v>
      </c>
      <c r="H36" s="43">
        <v>2.6</v>
      </c>
      <c r="I36" s="58">
        <v>2.6</v>
      </c>
      <c r="J36" s="43">
        <v>2.6</v>
      </c>
      <c r="K36" s="57">
        <v>3.9</v>
      </c>
      <c r="L36" s="57">
        <v>3.9</v>
      </c>
      <c r="M36" s="57">
        <v>3.9</v>
      </c>
      <c r="N36" s="57">
        <v>3.9</v>
      </c>
      <c r="O36" s="57">
        <v>3.9</v>
      </c>
      <c r="P36" s="57">
        <v>3.9</v>
      </c>
      <c r="Q36" s="57">
        <v>3.9</v>
      </c>
      <c r="R36" s="57">
        <v>3.9</v>
      </c>
      <c r="S36" s="57">
        <v>5.86</v>
      </c>
      <c r="T36" s="57">
        <v>5.86</v>
      </c>
    </row>
    <row r="37" spans="1:20" ht="252">
      <c r="A37" s="55" t="s">
        <v>213</v>
      </c>
      <c r="B37" s="27" t="s">
        <v>220</v>
      </c>
      <c r="C37" s="55" t="s">
        <v>64</v>
      </c>
      <c r="D37" s="43" t="s">
        <v>78</v>
      </c>
      <c r="E37" s="43" t="s">
        <v>78</v>
      </c>
      <c r="F37" s="43" t="s">
        <v>78</v>
      </c>
      <c r="G37" s="58">
        <v>14</v>
      </c>
      <c r="H37" s="43">
        <v>14</v>
      </c>
      <c r="I37" s="58">
        <v>14</v>
      </c>
      <c r="J37" s="43">
        <v>14</v>
      </c>
      <c r="K37" s="43">
        <v>21</v>
      </c>
      <c r="L37" s="43">
        <v>21</v>
      </c>
      <c r="M37" s="43">
        <v>21</v>
      </c>
      <c r="N37" s="43">
        <v>21</v>
      </c>
      <c r="O37" s="43">
        <v>21</v>
      </c>
      <c r="P37" s="43">
        <v>21</v>
      </c>
      <c r="Q37" s="43">
        <v>21</v>
      </c>
      <c r="R37" s="43">
        <v>21</v>
      </c>
      <c r="S37" s="43">
        <v>24</v>
      </c>
      <c r="T37" s="43">
        <v>24</v>
      </c>
    </row>
    <row r="38" spans="1:20" ht="15.75" customHeight="1">
      <c r="A38" s="127" t="s">
        <v>214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</row>
    <row r="39" spans="1:20" ht="258.75" customHeight="1">
      <c r="A39" s="55" t="s">
        <v>215</v>
      </c>
      <c r="B39" s="55" t="s">
        <v>79</v>
      </c>
      <c r="C39" s="55" t="s">
        <v>63</v>
      </c>
      <c r="D39" s="43" t="s">
        <v>78</v>
      </c>
      <c r="E39" s="43" t="s">
        <v>78</v>
      </c>
      <c r="F39" s="43" t="s">
        <v>78</v>
      </c>
      <c r="G39" s="59">
        <v>4.08</v>
      </c>
      <c r="H39" s="59">
        <v>4.08</v>
      </c>
      <c r="I39" s="57">
        <v>5.38</v>
      </c>
      <c r="J39" s="57">
        <v>5.38</v>
      </c>
      <c r="K39" s="57">
        <v>8.16</v>
      </c>
      <c r="L39" s="57">
        <v>8.16</v>
      </c>
      <c r="M39" s="57">
        <v>9.83</v>
      </c>
      <c r="N39" s="57">
        <v>9.83</v>
      </c>
      <c r="O39" s="57">
        <v>14.18</v>
      </c>
      <c r="P39" s="57">
        <v>14.18</v>
      </c>
      <c r="Q39" s="57">
        <v>15.4</v>
      </c>
      <c r="R39" s="57">
        <v>15.4</v>
      </c>
      <c r="S39" s="57">
        <v>24.93</v>
      </c>
      <c r="T39" s="57">
        <v>24.93</v>
      </c>
    </row>
    <row r="40" spans="1:23" ht="275.25" customHeight="1">
      <c r="A40" s="55" t="s">
        <v>216</v>
      </c>
      <c r="B40" s="56" t="s">
        <v>136</v>
      </c>
      <c r="C40" s="55" t="s">
        <v>64</v>
      </c>
      <c r="D40" s="43" t="s">
        <v>78</v>
      </c>
      <c r="E40" s="43" t="s">
        <v>78</v>
      </c>
      <c r="F40" s="43" t="s">
        <v>78</v>
      </c>
      <c r="G40" s="58">
        <v>22</v>
      </c>
      <c r="H40" s="43">
        <v>22</v>
      </c>
      <c r="I40" s="43">
        <v>29</v>
      </c>
      <c r="J40" s="43">
        <v>29</v>
      </c>
      <c r="K40" s="80">
        <v>44</v>
      </c>
      <c r="L40" s="80">
        <v>44</v>
      </c>
      <c r="M40" s="80">
        <v>53</v>
      </c>
      <c r="N40" s="80">
        <v>53</v>
      </c>
      <c r="O40" s="80">
        <v>58</v>
      </c>
      <c r="P40" s="80">
        <v>58</v>
      </c>
      <c r="Q40" s="80">
        <v>63</v>
      </c>
      <c r="R40" s="80">
        <v>63</v>
      </c>
      <c r="S40" s="80">
        <v>102</v>
      </c>
      <c r="T40" s="80">
        <v>102</v>
      </c>
      <c r="W40" s="1" t="s">
        <v>152</v>
      </c>
    </row>
    <row r="41" spans="1:20" ht="16.5">
      <c r="A41" s="127" t="s">
        <v>217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</row>
    <row r="42" spans="1:20" ht="94.5">
      <c r="A42" s="70" t="s">
        <v>218</v>
      </c>
      <c r="B42" s="55" t="s">
        <v>105</v>
      </c>
      <c r="C42" s="55" t="s">
        <v>63</v>
      </c>
      <c r="D42" s="43" t="s">
        <v>78</v>
      </c>
      <c r="E42" s="43" t="s">
        <v>78</v>
      </c>
      <c r="F42" s="43" t="s">
        <v>78</v>
      </c>
      <c r="G42" s="59" t="s">
        <v>78</v>
      </c>
      <c r="H42" s="59" t="s">
        <v>78</v>
      </c>
      <c r="I42" s="57" t="s">
        <v>78</v>
      </c>
      <c r="J42" s="57" t="s">
        <v>78</v>
      </c>
      <c r="K42" s="57" t="s">
        <v>78</v>
      </c>
      <c r="L42" s="57" t="s">
        <v>78</v>
      </c>
      <c r="M42" s="43">
        <v>1</v>
      </c>
      <c r="N42" s="43">
        <v>1</v>
      </c>
      <c r="O42" s="57">
        <v>1</v>
      </c>
      <c r="P42" s="57">
        <v>1</v>
      </c>
      <c r="Q42" s="57">
        <v>1</v>
      </c>
      <c r="R42" s="57">
        <v>1</v>
      </c>
      <c r="S42" s="57">
        <v>1</v>
      </c>
      <c r="T42" s="57">
        <v>1</v>
      </c>
    </row>
    <row r="43" spans="1:20" ht="94.5">
      <c r="A43" s="55" t="s">
        <v>219</v>
      </c>
      <c r="B43" s="55" t="s">
        <v>106</v>
      </c>
      <c r="C43" s="55" t="s">
        <v>64</v>
      </c>
      <c r="D43" s="43" t="s">
        <v>78</v>
      </c>
      <c r="E43" s="43" t="s">
        <v>78</v>
      </c>
      <c r="F43" s="43" t="s">
        <v>78</v>
      </c>
      <c r="G43" s="58" t="s">
        <v>78</v>
      </c>
      <c r="H43" s="43" t="s">
        <v>78</v>
      </c>
      <c r="I43" s="43" t="s">
        <v>78</v>
      </c>
      <c r="J43" s="43" t="s">
        <v>78</v>
      </c>
      <c r="K43" s="43" t="s">
        <v>78</v>
      </c>
      <c r="L43" s="43" t="s">
        <v>78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</row>
  </sheetData>
  <sheetProtection/>
  <mergeCells count="29">
    <mergeCell ref="A35:T35"/>
    <mergeCell ref="D9:T9"/>
    <mergeCell ref="O10:P10"/>
    <mergeCell ref="D10:D11"/>
    <mergeCell ref="A25:T25"/>
    <mergeCell ref="A13:T13"/>
    <mergeCell ref="A28:T28"/>
    <mergeCell ref="A22:T22"/>
    <mergeCell ref="G10:H10"/>
    <mergeCell ref="P1:T1"/>
    <mergeCell ref="P2:T2"/>
    <mergeCell ref="A31:T31"/>
    <mergeCell ref="A32:T32"/>
    <mergeCell ref="A19:T19"/>
    <mergeCell ref="S10:T10"/>
    <mergeCell ref="Q10:R10"/>
    <mergeCell ref="K10:L10"/>
    <mergeCell ref="E10:F10"/>
    <mergeCell ref="B9:B11"/>
    <mergeCell ref="A41:T41"/>
    <mergeCell ref="A4:P4"/>
    <mergeCell ref="A6:P6"/>
    <mergeCell ref="A7:P7"/>
    <mergeCell ref="C9:C11"/>
    <mergeCell ref="I10:J10"/>
    <mergeCell ref="A9:A11"/>
    <mergeCell ref="M10:N10"/>
    <mergeCell ref="A38:T38"/>
    <mergeCell ref="A14:T14"/>
  </mergeCells>
  <printOptions/>
  <pageMargins left="1.1811023622047245" right="0.5905511811023623" top="0.1968503937007874" bottom="0.7874015748031497" header="0.5905511811023623" footer="0.5905511811023623"/>
  <pageSetup fitToHeight="0" fitToWidth="1" horizontalDpi="600" verticalDpi="600" orientation="landscape" paperSize="9" scale="73" r:id="rId1"/>
  <headerFooter alignWithMargins="0">
    <oddHeader>&amp;C&amp;Ф</oddHeader>
  </headerFooter>
  <rowBreaks count="6" manualBreakCount="6">
    <brk id="16" max="19" man="1"/>
    <brk id="23" max="19" man="1"/>
    <brk id="17" max="19" man="1"/>
    <brk id="27" max="19" man="1"/>
    <brk id="33" max="19" man="1"/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4">
      <selection activeCell="B26" sqref="B26"/>
    </sheetView>
  </sheetViews>
  <sheetFormatPr defaultColWidth="9.00390625" defaultRowHeight="12.75"/>
  <cols>
    <col min="1" max="1" width="8.75390625" style="1" customWidth="1"/>
    <col min="2" max="2" width="37.75390625" style="1" customWidth="1"/>
    <col min="3" max="3" width="20.625" style="1" customWidth="1"/>
    <col min="4" max="4" width="16.00390625" style="1" customWidth="1"/>
    <col min="5" max="5" width="14.25390625" style="1" customWidth="1"/>
    <col min="6" max="6" width="39.25390625" style="1" customWidth="1"/>
    <col min="7" max="16384" width="9.125" style="1" customWidth="1"/>
  </cols>
  <sheetData>
    <row r="1" spans="1:6" ht="96" customHeight="1">
      <c r="A1" s="33"/>
      <c r="B1" s="33"/>
      <c r="C1" s="33"/>
      <c r="D1" s="33"/>
      <c r="F1" s="91" t="s">
        <v>160</v>
      </c>
    </row>
    <row r="2" spans="1:6" ht="13.5" customHeight="1">
      <c r="A2" s="33"/>
      <c r="B2" s="33"/>
      <c r="C2" s="33"/>
      <c r="D2" s="33"/>
      <c r="E2" s="84"/>
      <c r="F2" s="85"/>
    </row>
    <row r="3" spans="1:6" ht="19.5" customHeight="1">
      <c r="A3" s="158" t="s">
        <v>33</v>
      </c>
      <c r="B3" s="158"/>
      <c r="C3" s="158"/>
      <c r="D3" s="158"/>
      <c r="E3" s="158"/>
      <c r="F3" s="158"/>
    </row>
    <row r="4" spans="1:6" ht="16.5">
      <c r="A4" s="160" t="s">
        <v>32</v>
      </c>
      <c r="B4" s="160"/>
      <c r="C4" s="160"/>
      <c r="D4" s="160"/>
      <c r="E4" s="160"/>
      <c r="F4" s="160"/>
    </row>
    <row r="5" spans="1:6" ht="27.75" customHeight="1">
      <c r="A5" s="161" t="s">
        <v>92</v>
      </c>
      <c r="B5" s="162"/>
      <c r="C5" s="162"/>
      <c r="D5" s="162"/>
      <c r="E5" s="162"/>
      <c r="F5" s="162"/>
    </row>
    <row r="6" spans="1:6" ht="15" customHeight="1">
      <c r="A6" s="160" t="s">
        <v>9</v>
      </c>
      <c r="B6" s="163"/>
      <c r="C6" s="163"/>
      <c r="D6" s="163"/>
      <c r="E6" s="163"/>
      <c r="F6" s="163"/>
    </row>
    <row r="7" spans="1:6" ht="9" customHeight="1">
      <c r="A7" s="11"/>
      <c r="B7" s="11"/>
      <c r="C7" s="11"/>
      <c r="D7" s="11"/>
      <c r="E7" s="11"/>
      <c r="F7" s="11"/>
    </row>
    <row r="8" spans="1:10" ht="15.75" customHeight="1">
      <c r="A8" s="157" t="s">
        <v>8</v>
      </c>
      <c r="B8" s="155" t="s">
        <v>48</v>
      </c>
      <c r="C8" s="155" t="s">
        <v>7</v>
      </c>
      <c r="D8" s="159" t="s">
        <v>10</v>
      </c>
      <c r="E8" s="159"/>
      <c r="F8" s="159"/>
      <c r="G8" s="3"/>
      <c r="H8" s="3"/>
      <c r="I8" s="3"/>
      <c r="J8" s="3"/>
    </row>
    <row r="9" spans="1:10" ht="78.75" customHeight="1">
      <c r="A9" s="157"/>
      <c r="B9" s="156"/>
      <c r="C9" s="155"/>
      <c r="D9" s="27" t="s">
        <v>23</v>
      </c>
      <c r="E9" s="34" t="s">
        <v>22</v>
      </c>
      <c r="F9" s="27" t="s">
        <v>24</v>
      </c>
      <c r="G9" s="3"/>
      <c r="H9" s="3"/>
      <c r="I9" s="3"/>
      <c r="J9" s="3"/>
    </row>
    <row r="10" spans="1:10" ht="15.75">
      <c r="A10" s="12">
        <v>1</v>
      </c>
      <c r="B10" s="12">
        <v>2</v>
      </c>
      <c r="C10" s="27">
        <v>3</v>
      </c>
      <c r="D10" s="12">
        <v>4</v>
      </c>
      <c r="E10" s="12">
        <v>5</v>
      </c>
      <c r="F10" s="12">
        <v>6</v>
      </c>
      <c r="G10" s="3"/>
      <c r="H10" s="3"/>
      <c r="I10" s="3"/>
      <c r="J10" s="3"/>
    </row>
    <row r="11" spans="1:10" ht="78.75">
      <c r="A11" s="71" t="s">
        <v>60</v>
      </c>
      <c r="B11" s="116" t="s">
        <v>246</v>
      </c>
      <c r="C11" s="72"/>
      <c r="D11" s="72"/>
      <c r="E11" s="72"/>
      <c r="F11" s="121" t="s">
        <v>169</v>
      </c>
      <c r="G11" s="3"/>
      <c r="H11" s="3"/>
      <c r="I11" s="3"/>
      <c r="J11" s="3"/>
    </row>
    <row r="12" spans="1:10" ht="47.25">
      <c r="A12" s="71" t="s">
        <v>132</v>
      </c>
      <c r="B12" s="94" t="s">
        <v>153</v>
      </c>
      <c r="C12" s="151" t="s">
        <v>62</v>
      </c>
      <c r="D12" s="151">
        <v>2019</v>
      </c>
      <c r="E12" s="151">
        <v>2022</v>
      </c>
      <c r="F12" s="153" t="s">
        <v>167</v>
      </c>
      <c r="G12" s="3"/>
      <c r="H12" s="3"/>
      <c r="I12" s="3"/>
      <c r="J12" s="3"/>
    </row>
    <row r="13" spans="1:10" ht="47.25">
      <c r="A13" s="71" t="s">
        <v>247</v>
      </c>
      <c r="B13" s="94" t="s">
        <v>140</v>
      </c>
      <c r="C13" s="152"/>
      <c r="D13" s="152"/>
      <c r="E13" s="152"/>
      <c r="F13" s="154"/>
      <c r="G13" s="3"/>
      <c r="H13" s="3"/>
      <c r="I13" s="3"/>
      <c r="J13" s="3"/>
    </row>
    <row r="14" spans="1:10" ht="47.25">
      <c r="A14" s="71" t="s">
        <v>248</v>
      </c>
      <c r="B14" s="94" t="s">
        <v>154</v>
      </c>
      <c r="C14" s="151" t="s">
        <v>62</v>
      </c>
      <c r="D14" s="151">
        <v>2019</v>
      </c>
      <c r="E14" s="151">
        <v>2024</v>
      </c>
      <c r="F14" s="153" t="s">
        <v>166</v>
      </c>
      <c r="G14" s="3"/>
      <c r="H14" s="3"/>
      <c r="I14" s="3"/>
      <c r="J14" s="3"/>
    </row>
    <row r="15" spans="1:10" ht="78.75">
      <c r="A15" s="71" t="s">
        <v>249</v>
      </c>
      <c r="B15" s="94" t="s">
        <v>147</v>
      </c>
      <c r="C15" s="152"/>
      <c r="D15" s="152"/>
      <c r="E15" s="152"/>
      <c r="F15" s="154"/>
      <c r="G15" s="3"/>
      <c r="H15" s="3"/>
      <c r="I15" s="3"/>
      <c r="J15" s="3"/>
    </row>
    <row r="16" spans="1:10" ht="94.5">
      <c r="A16" s="71" t="s">
        <v>250</v>
      </c>
      <c r="B16" s="94" t="s">
        <v>168</v>
      </c>
      <c r="C16" s="27" t="s">
        <v>104</v>
      </c>
      <c r="D16" s="72">
        <v>2021</v>
      </c>
      <c r="E16" s="72">
        <v>2023</v>
      </c>
      <c r="F16" s="112" t="s">
        <v>198</v>
      </c>
      <c r="G16" s="3"/>
      <c r="H16" s="3"/>
      <c r="I16" s="3"/>
      <c r="J16" s="3"/>
    </row>
    <row r="17" spans="1:10" ht="96.75" customHeight="1">
      <c r="A17" s="71" t="s">
        <v>61</v>
      </c>
      <c r="B17" s="94" t="s">
        <v>251</v>
      </c>
      <c r="C17" s="27" t="s">
        <v>62</v>
      </c>
      <c r="D17" s="27">
        <v>2022</v>
      </c>
      <c r="E17" s="27">
        <v>2022</v>
      </c>
      <c r="F17" s="94" t="s">
        <v>133</v>
      </c>
      <c r="G17" s="3"/>
      <c r="H17" s="3"/>
      <c r="I17" s="3"/>
      <c r="J17" s="3"/>
    </row>
    <row r="18" spans="1:10" ht="108" customHeight="1">
      <c r="A18" s="71" t="s">
        <v>142</v>
      </c>
      <c r="B18" s="94" t="s">
        <v>252</v>
      </c>
      <c r="C18" s="27" t="s">
        <v>62</v>
      </c>
      <c r="D18" s="27">
        <v>2023</v>
      </c>
      <c r="E18" s="27">
        <v>2023</v>
      </c>
      <c r="F18" s="94" t="s">
        <v>195</v>
      </c>
      <c r="G18" s="3"/>
      <c r="H18" s="3"/>
      <c r="I18" s="3"/>
      <c r="J18" s="3"/>
    </row>
    <row r="19" spans="1:10" ht="82.5" customHeight="1">
      <c r="A19" s="71" t="s">
        <v>171</v>
      </c>
      <c r="B19" s="94" t="s">
        <v>253</v>
      </c>
      <c r="C19" s="27" t="s">
        <v>222</v>
      </c>
      <c r="D19" s="27">
        <v>2023</v>
      </c>
      <c r="E19" s="27">
        <v>2023</v>
      </c>
      <c r="F19" s="94" t="s">
        <v>196</v>
      </c>
      <c r="G19" s="3"/>
      <c r="H19" s="3"/>
      <c r="I19" s="3"/>
      <c r="J19" s="3"/>
    </row>
    <row r="20" spans="1:10" ht="94.5" customHeight="1">
      <c r="A20" s="71" t="s">
        <v>254</v>
      </c>
      <c r="B20" s="94" t="s">
        <v>255</v>
      </c>
      <c r="C20" s="27" t="s">
        <v>62</v>
      </c>
      <c r="D20" s="27">
        <v>2023</v>
      </c>
      <c r="E20" s="27">
        <v>2023</v>
      </c>
      <c r="F20" s="94" t="s">
        <v>203</v>
      </c>
      <c r="G20" s="3"/>
      <c r="H20" s="3"/>
      <c r="I20" s="3"/>
      <c r="J20" s="3"/>
    </row>
    <row r="21" spans="1:10" ht="227.25" customHeight="1">
      <c r="A21" s="118" t="s">
        <v>13</v>
      </c>
      <c r="B21" s="116" t="s">
        <v>256</v>
      </c>
      <c r="C21" s="114" t="s">
        <v>221</v>
      </c>
      <c r="D21" s="27">
        <v>2019</v>
      </c>
      <c r="E21" s="27">
        <v>2024</v>
      </c>
      <c r="F21" s="94" t="s">
        <v>204</v>
      </c>
      <c r="G21" s="3"/>
      <c r="H21" s="3"/>
      <c r="I21" s="3"/>
      <c r="J21" s="3"/>
    </row>
    <row r="22" spans="1:10" ht="119.25" customHeight="1">
      <c r="A22" s="118" t="s">
        <v>57</v>
      </c>
      <c r="B22" s="94" t="s">
        <v>257</v>
      </c>
      <c r="C22" s="114" t="s">
        <v>221</v>
      </c>
      <c r="D22" s="119">
        <v>2019</v>
      </c>
      <c r="E22" s="119">
        <v>2024</v>
      </c>
      <c r="F22" s="120" t="s">
        <v>264</v>
      </c>
      <c r="G22" s="3"/>
      <c r="H22" s="3"/>
      <c r="I22" s="3"/>
      <c r="J22" s="3"/>
    </row>
    <row r="23" spans="1:10" ht="116.25" customHeight="1">
      <c r="A23" s="118" t="s">
        <v>258</v>
      </c>
      <c r="B23" s="94" t="s">
        <v>259</v>
      </c>
      <c r="C23" s="114" t="s">
        <v>221</v>
      </c>
      <c r="D23" s="119">
        <v>2019</v>
      </c>
      <c r="E23" s="119">
        <v>2024</v>
      </c>
      <c r="F23" s="120" t="s">
        <v>265</v>
      </c>
      <c r="G23" s="3"/>
      <c r="H23" s="3"/>
      <c r="I23" s="3"/>
      <c r="J23" s="3"/>
    </row>
    <row r="24" spans="1:10" ht="59.25" customHeight="1">
      <c r="A24" s="71" t="s">
        <v>260</v>
      </c>
      <c r="B24" s="94" t="s">
        <v>228</v>
      </c>
      <c r="C24" s="121"/>
      <c r="D24" s="151">
        <v>2019</v>
      </c>
      <c r="E24" s="151">
        <v>2024</v>
      </c>
      <c r="F24" s="153" t="s">
        <v>266</v>
      </c>
      <c r="G24" s="3"/>
      <c r="H24" s="3"/>
      <c r="I24" s="3"/>
      <c r="J24" s="3"/>
    </row>
    <row r="25" spans="1:10" ht="93.75" customHeight="1">
      <c r="A25" s="71" t="s">
        <v>261</v>
      </c>
      <c r="B25" s="94" t="s">
        <v>148</v>
      </c>
      <c r="C25" s="119" t="s">
        <v>62</v>
      </c>
      <c r="D25" s="152"/>
      <c r="E25" s="152"/>
      <c r="F25" s="154"/>
      <c r="G25" s="3"/>
      <c r="H25" s="3"/>
      <c r="I25" s="3"/>
      <c r="J25" s="3"/>
    </row>
    <row r="26" spans="1:10" ht="125.25" customHeight="1">
      <c r="A26" s="71" t="s">
        <v>262</v>
      </c>
      <c r="B26" s="94" t="s">
        <v>170</v>
      </c>
      <c r="C26" s="72" t="s">
        <v>222</v>
      </c>
      <c r="D26" s="27">
        <v>2022</v>
      </c>
      <c r="E26" s="27">
        <v>2023</v>
      </c>
      <c r="F26" s="94" t="s">
        <v>236</v>
      </c>
      <c r="G26" s="3"/>
      <c r="H26" s="3"/>
      <c r="I26" s="3"/>
      <c r="J26" s="3"/>
    </row>
    <row r="27" spans="1:10" ht="78.75">
      <c r="A27" s="71" t="s">
        <v>263</v>
      </c>
      <c r="B27" s="94" t="s">
        <v>103</v>
      </c>
      <c r="C27" s="27" t="s">
        <v>104</v>
      </c>
      <c r="D27" s="27">
        <v>2021</v>
      </c>
      <c r="E27" s="27">
        <v>2021</v>
      </c>
      <c r="F27" s="94" t="s">
        <v>197</v>
      </c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19">
    <mergeCell ref="F14:F15"/>
    <mergeCell ref="B8:B9"/>
    <mergeCell ref="A8:A9"/>
    <mergeCell ref="A3:F3"/>
    <mergeCell ref="D8:F8"/>
    <mergeCell ref="A4:F4"/>
    <mergeCell ref="A5:F5"/>
    <mergeCell ref="A6:F6"/>
    <mergeCell ref="C8:C9"/>
    <mergeCell ref="D24:D25"/>
    <mergeCell ref="E24:E25"/>
    <mergeCell ref="F24:F25"/>
    <mergeCell ref="C12:C13"/>
    <mergeCell ref="D12:D13"/>
    <mergeCell ref="E12:E13"/>
    <mergeCell ref="F12:F13"/>
    <mergeCell ref="C14:C15"/>
    <mergeCell ref="D14:D15"/>
    <mergeCell ref="E14:E15"/>
  </mergeCells>
  <printOptions/>
  <pageMargins left="1.1811023622047245" right="0.5905511811023623" top="0.7874015748031497" bottom="0.7874015748031497" header="0.5905511811023623" footer="0.5905511811023623"/>
  <pageSetup fitToHeight="0" fitToWidth="1" horizontalDpi="600" verticalDpi="600" orientation="landscape" paperSize="9" scale="94" r:id="rId1"/>
  <headerFooter alignWithMargins="0">
    <oddHeader>&amp;C&amp;Я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60" zoomScalePageLayoutView="0" workbookViewId="0" topLeftCell="A1">
      <selection activeCell="G31" sqref="G31"/>
    </sheetView>
  </sheetViews>
  <sheetFormatPr defaultColWidth="9.00390625" defaultRowHeight="12.75"/>
  <cols>
    <col min="1" max="1" width="6.625" style="1" customWidth="1"/>
    <col min="2" max="2" width="18.125" style="1" customWidth="1"/>
    <col min="3" max="3" width="21.375" style="1" customWidth="1"/>
    <col min="4" max="4" width="13.375" style="1" customWidth="1"/>
    <col min="5" max="5" width="11.375" style="1" customWidth="1"/>
    <col min="6" max="7" width="11.25390625" style="1" customWidth="1"/>
    <col min="8" max="8" width="12.375" style="1" customWidth="1"/>
    <col min="9" max="9" width="11.25390625" style="1" customWidth="1"/>
    <col min="10" max="10" width="28.375" style="1" customWidth="1"/>
    <col min="11" max="16384" width="9.125" style="1" customWidth="1"/>
  </cols>
  <sheetData>
    <row r="1" spans="9:14" ht="102.75" customHeight="1">
      <c r="I1" s="164" t="s">
        <v>161</v>
      </c>
      <c r="J1" s="164"/>
      <c r="K1" s="87"/>
      <c r="L1" s="87"/>
      <c r="M1" s="87"/>
      <c r="N1" s="87"/>
    </row>
    <row r="2" spans="9:14" ht="20.25">
      <c r="I2" s="86"/>
      <c r="J2" s="86"/>
      <c r="K2" s="86"/>
      <c r="L2" s="86"/>
      <c r="M2" s="86"/>
      <c r="N2" s="86"/>
    </row>
    <row r="3" spans="1:10" ht="21.75" customHeight="1">
      <c r="A3" s="129" t="s">
        <v>15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27.75" customHeight="1">
      <c r="A4" s="165" t="s">
        <v>95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6.5" customHeight="1">
      <c r="A5" s="167" t="s">
        <v>9</v>
      </c>
      <c r="B5" s="167"/>
      <c r="C5" s="167"/>
      <c r="D5" s="167"/>
      <c r="E5" s="167"/>
      <c r="F5" s="167"/>
      <c r="G5" s="167"/>
      <c r="H5" s="167"/>
      <c r="I5" s="167"/>
      <c r="J5" s="167"/>
    </row>
    <row r="7" spans="1:17" ht="49.5" customHeight="1">
      <c r="A7" s="171" t="s">
        <v>8</v>
      </c>
      <c r="B7" s="169" t="s">
        <v>34</v>
      </c>
      <c r="C7" s="169" t="s">
        <v>36</v>
      </c>
      <c r="D7" s="172" t="s">
        <v>51</v>
      </c>
      <c r="E7" s="173"/>
      <c r="F7" s="173"/>
      <c r="G7" s="173"/>
      <c r="H7" s="173"/>
      <c r="I7" s="174"/>
      <c r="J7" s="169" t="s">
        <v>25</v>
      </c>
      <c r="K7" s="3"/>
      <c r="L7" s="3"/>
      <c r="M7" s="23"/>
      <c r="N7" s="3"/>
      <c r="O7" s="3"/>
      <c r="P7" s="3"/>
      <c r="Q7" s="3"/>
    </row>
    <row r="8" spans="1:17" ht="75.75" customHeight="1">
      <c r="A8" s="171"/>
      <c r="B8" s="170"/>
      <c r="C8" s="170"/>
      <c r="D8" s="6" t="s">
        <v>27</v>
      </c>
      <c r="E8" s="6" t="s">
        <v>1</v>
      </c>
      <c r="F8" s="6" t="s">
        <v>2</v>
      </c>
      <c r="G8" s="6" t="s">
        <v>97</v>
      </c>
      <c r="H8" s="6" t="s">
        <v>98</v>
      </c>
      <c r="I8" s="13" t="s">
        <v>0</v>
      </c>
      <c r="J8" s="170"/>
      <c r="K8" s="3"/>
      <c r="L8" s="3"/>
      <c r="M8" s="3"/>
      <c r="N8" s="3"/>
      <c r="O8" s="3"/>
      <c r="P8" s="3"/>
      <c r="Q8" s="3"/>
    </row>
    <row r="9" spans="1:17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3"/>
      <c r="L9" s="3"/>
      <c r="M9" s="3"/>
      <c r="N9" s="3"/>
      <c r="O9" s="3"/>
      <c r="P9" s="3"/>
      <c r="Q9" s="3"/>
    </row>
    <row r="10" spans="1:17" ht="15.75">
      <c r="A10" s="5" t="s">
        <v>12</v>
      </c>
      <c r="B10" s="4" t="s">
        <v>52</v>
      </c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3"/>
      <c r="P10" s="3"/>
      <c r="Q10" s="3"/>
    </row>
    <row r="11" spans="1:17" ht="15.75">
      <c r="A11" s="5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3"/>
      <c r="P11" s="3"/>
      <c r="Q11" s="3"/>
    </row>
    <row r="12" spans="1:17" ht="15.75">
      <c r="A12" s="5" t="s">
        <v>14</v>
      </c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9.25" customHeight="1">
      <c r="A14" s="168" t="s">
        <v>37</v>
      </c>
      <c r="B14" s="168"/>
      <c r="C14" s="168"/>
      <c r="D14" s="168"/>
      <c r="E14" s="168"/>
      <c r="F14" s="168"/>
      <c r="G14" s="168"/>
      <c r="H14" s="168"/>
      <c r="I14" s="168"/>
      <c r="J14" s="168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/>
  <mergeCells count="10">
    <mergeCell ref="I1:J1"/>
    <mergeCell ref="A3:J3"/>
    <mergeCell ref="A4:J4"/>
    <mergeCell ref="A5:J5"/>
    <mergeCell ref="A14:J14"/>
    <mergeCell ref="J7:J8"/>
    <mergeCell ref="A7:A8"/>
    <mergeCell ref="B7:B8"/>
    <mergeCell ref="C7:C8"/>
    <mergeCell ref="D7:I7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scale="88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1.625" style="1" customWidth="1"/>
    <col min="4" max="4" width="17.75390625" style="1" customWidth="1"/>
    <col min="5" max="5" width="23.875" style="1" customWidth="1"/>
    <col min="6" max="16384" width="9.125" style="1" customWidth="1"/>
  </cols>
  <sheetData>
    <row r="1" spans="4:5" ht="97.5" customHeight="1">
      <c r="D1" s="138" t="s">
        <v>165</v>
      </c>
      <c r="E1" s="176"/>
    </row>
    <row r="2" spans="1:5" ht="33" customHeight="1">
      <c r="A2" s="177" t="s">
        <v>18</v>
      </c>
      <c r="B2" s="177"/>
      <c r="C2" s="177"/>
      <c r="D2" s="177"/>
      <c r="E2" s="177"/>
    </row>
    <row r="3" spans="1:5" ht="15.75" customHeight="1">
      <c r="A3" s="165" t="s">
        <v>96</v>
      </c>
      <c r="B3" s="166"/>
      <c r="C3" s="166"/>
      <c r="D3" s="166"/>
      <c r="E3" s="166"/>
    </row>
    <row r="4" spans="1:4" ht="17.25" customHeight="1">
      <c r="A4" s="175" t="s">
        <v>53</v>
      </c>
      <c r="B4" s="175"/>
      <c r="C4" s="175"/>
      <c r="D4" s="175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63">
      <c r="A6" s="6" t="s">
        <v>8</v>
      </c>
      <c r="B6" s="16" t="s">
        <v>38</v>
      </c>
      <c r="C6" s="6" t="s">
        <v>16</v>
      </c>
      <c r="D6" s="6" t="s">
        <v>43</v>
      </c>
      <c r="E6" s="6" t="s">
        <v>17</v>
      </c>
      <c r="F6" s="3"/>
      <c r="G6" s="3"/>
      <c r="H6" s="3"/>
      <c r="I6" s="3"/>
      <c r="J6" s="3"/>
      <c r="K6" s="3"/>
      <c r="L6" s="3"/>
      <c r="M6" s="3"/>
      <c r="N6" s="3"/>
    </row>
    <row r="7" spans="1:13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3"/>
      <c r="G7" s="3"/>
      <c r="H7" s="3"/>
      <c r="I7" s="3"/>
      <c r="J7" s="3"/>
      <c r="K7" s="3"/>
      <c r="L7" s="3"/>
      <c r="M7" s="3"/>
    </row>
    <row r="8" spans="1:13" ht="15.75">
      <c r="A8" s="5" t="s">
        <v>12</v>
      </c>
      <c r="B8" s="144" t="s">
        <v>65</v>
      </c>
      <c r="C8" s="145"/>
      <c r="D8" s="145"/>
      <c r="E8" s="146"/>
      <c r="F8" s="3"/>
      <c r="G8" s="3"/>
      <c r="H8" s="3"/>
      <c r="I8" s="3"/>
      <c r="J8" s="3"/>
      <c r="K8" s="3"/>
      <c r="L8" s="3"/>
      <c r="M8" s="3"/>
    </row>
    <row r="9" spans="1:13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8"/>
      <c r="B11" s="8"/>
      <c r="C11" s="8"/>
      <c r="D11" s="8"/>
      <c r="E11" s="8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5">
    <mergeCell ref="A4:D4"/>
    <mergeCell ref="D1:E1"/>
    <mergeCell ref="A2:E2"/>
    <mergeCell ref="A3:E3"/>
    <mergeCell ref="B8:E8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F25" sqref="F25"/>
    </sheetView>
  </sheetViews>
  <sheetFormatPr defaultColWidth="9.00390625" defaultRowHeight="12.75"/>
  <cols>
    <col min="1" max="1" width="4.875" style="1" customWidth="1"/>
    <col min="2" max="2" width="16.00390625" style="1" customWidth="1"/>
    <col min="3" max="3" width="11.00390625" style="1" customWidth="1"/>
    <col min="4" max="4" width="9.125" style="1" customWidth="1"/>
    <col min="5" max="8" width="9.00390625" style="1" customWidth="1"/>
    <col min="9" max="9" width="9.125" style="1" customWidth="1"/>
    <col min="10" max="10" width="10.875" style="1" customWidth="1"/>
    <col min="11" max="11" width="9.625" style="1" customWidth="1"/>
    <col min="12" max="12" width="9.00390625" style="1" customWidth="1"/>
    <col min="13" max="14" width="9.125" style="1" customWidth="1"/>
    <col min="15" max="16" width="9.00390625" style="1" customWidth="1"/>
    <col min="17" max="16384" width="9.125" style="1" customWidth="1"/>
  </cols>
  <sheetData>
    <row r="1" spans="11:16" ht="106.5" customHeight="1">
      <c r="K1" s="25" t="s">
        <v>158</v>
      </c>
      <c r="L1" s="138" t="s">
        <v>162</v>
      </c>
      <c r="M1" s="138"/>
      <c r="N1" s="138"/>
      <c r="O1" s="138"/>
      <c r="P1" s="138"/>
    </row>
    <row r="2" spans="11:16" ht="18" customHeight="1">
      <c r="K2" s="25"/>
      <c r="L2" s="25"/>
      <c r="M2" s="83"/>
      <c r="N2" s="83"/>
      <c r="O2" s="83"/>
      <c r="P2" s="83"/>
    </row>
    <row r="3" spans="1:15" ht="16.5">
      <c r="A3" s="180" t="s">
        <v>19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8" ht="16.5">
      <c r="A4" s="88"/>
      <c r="B4" s="89" t="s">
        <v>54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"/>
      <c r="Q4" s="3"/>
      <c r="R4" s="3"/>
    </row>
    <row r="5" spans="1:18" ht="21.75" customHeight="1">
      <c r="A5" s="178" t="s">
        <v>96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26"/>
      <c r="O5" s="26"/>
      <c r="P5" s="3"/>
      <c r="Q5" s="3"/>
      <c r="R5" s="3"/>
    </row>
    <row r="6" spans="1:18" ht="15.75" customHeight="1">
      <c r="A6" s="179" t="s">
        <v>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90"/>
      <c r="O6" s="90"/>
      <c r="P6" s="3"/>
      <c r="Q6" s="3"/>
      <c r="R6" s="3"/>
    </row>
    <row r="7" spans="1:18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66" customHeight="1">
      <c r="A8" s="169" t="s">
        <v>8</v>
      </c>
      <c r="B8" s="169" t="s">
        <v>35</v>
      </c>
      <c r="C8" s="172" t="s">
        <v>26</v>
      </c>
      <c r="D8" s="173"/>
      <c r="E8" s="173"/>
      <c r="F8" s="173"/>
      <c r="G8" s="173"/>
      <c r="H8" s="173"/>
      <c r="I8" s="173"/>
      <c r="J8" s="134" t="s">
        <v>39</v>
      </c>
      <c r="K8" s="134"/>
      <c r="L8" s="134"/>
      <c r="M8" s="134"/>
      <c r="N8" s="134"/>
      <c r="O8" s="134"/>
      <c r="P8" s="134"/>
      <c r="Q8" s="3"/>
      <c r="R8" s="3"/>
    </row>
    <row r="9" spans="1:18" ht="86.25" customHeight="1">
      <c r="A9" s="170"/>
      <c r="B9" s="170"/>
      <c r="C9" s="17" t="s">
        <v>76</v>
      </c>
      <c r="D9" s="17" t="s">
        <v>68</v>
      </c>
      <c r="E9" s="17" t="s">
        <v>69</v>
      </c>
      <c r="F9" s="17" t="s">
        <v>70</v>
      </c>
      <c r="G9" s="17" t="s">
        <v>71</v>
      </c>
      <c r="H9" s="17" t="s">
        <v>93</v>
      </c>
      <c r="I9" s="17" t="s">
        <v>94</v>
      </c>
      <c r="J9" s="17" t="s">
        <v>76</v>
      </c>
      <c r="K9" s="17" t="s">
        <v>68</v>
      </c>
      <c r="L9" s="17" t="s">
        <v>69</v>
      </c>
      <c r="M9" s="17" t="s">
        <v>70</v>
      </c>
      <c r="N9" s="17" t="s">
        <v>71</v>
      </c>
      <c r="O9" s="17" t="s">
        <v>93</v>
      </c>
      <c r="P9" s="17" t="s">
        <v>94</v>
      </c>
      <c r="Q9" s="3"/>
      <c r="R9" s="3"/>
    </row>
    <row r="10" spans="1:18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3"/>
      <c r="R10" s="3"/>
    </row>
    <row r="11" spans="1:18" ht="15.75">
      <c r="A11" s="16" t="s">
        <v>12</v>
      </c>
      <c r="B11" s="6" t="s">
        <v>55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  <c r="Q11" s="3"/>
      <c r="R11" s="3"/>
    </row>
    <row r="12" spans="1:18" ht="88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8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</sheetData>
  <sheetProtection/>
  <mergeCells count="8">
    <mergeCell ref="L1:P1"/>
    <mergeCell ref="J8:P8"/>
    <mergeCell ref="A5:M5"/>
    <mergeCell ref="A6:M6"/>
    <mergeCell ref="A8:A9"/>
    <mergeCell ref="B8:B9"/>
    <mergeCell ref="C8:I8"/>
    <mergeCell ref="A3:O3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abSelected="1" view="pageBreakPreview" zoomScale="75" zoomScaleSheetLayoutView="75" zoomScalePageLayoutView="0" workbookViewId="0" topLeftCell="A1">
      <selection activeCell="J14" sqref="J14"/>
    </sheetView>
  </sheetViews>
  <sheetFormatPr defaultColWidth="7.625" defaultRowHeight="12.75"/>
  <cols>
    <col min="1" max="1" width="9.375" style="1" customWidth="1"/>
    <col min="2" max="2" width="20.625" style="1" customWidth="1"/>
    <col min="3" max="3" width="16.25390625" style="1" customWidth="1"/>
    <col min="4" max="4" width="39.375" style="1" customWidth="1"/>
    <col min="5" max="5" width="14.375" style="1" customWidth="1"/>
    <col min="6" max="7" width="14.75390625" style="1" customWidth="1"/>
    <col min="8" max="8" width="14.25390625" style="1" customWidth="1"/>
    <col min="9" max="9" width="14.625" style="1" customWidth="1"/>
    <col min="10" max="10" width="14.75390625" style="1" customWidth="1"/>
    <col min="11" max="11" width="16.75390625" style="1" customWidth="1"/>
    <col min="12" max="12" width="25.25390625" style="1" customWidth="1"/>
    <col min="13" max="13" width="7.625" style="1" customWidth="1"/>
    <col min="14" max="14" width="28.375" style="1" customWidth="1"/>
    <col min="15" max="16384" width="7.625" style="1" customWidth="1"/>
  </cols>
  <sheetData>
    <row r="1" spans="1:11" ht="84.75" customHeight="1">
      <c r="A1" s="11"/>
      <c r="B1" s="11"/>
      <c r="C1" s="11"/>
      <c r="D1" s="11"/>
      <c r="E1" s="11"/>
      <c r="F1" s="11"/>
      <c r="G1" s="81"/>
      <c r="H1" s="82"/>
      <c r="I1" s="197" t="s">
        <v>163</v>
      </c>
      <c r="J1" s="198"/>
      <c r="K1" s="198"/>
    </row>
    <row r="2" spans="1:11" ht="40.5" customHeight="1">
      <c r="A2" s="201" t="s">
        <v>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1" customHeight="1">
      <c r="A3" s="202" t="s">
        <v>96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8.75">
      <c r="A4" s="195" t="s">
        <v>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1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>
      <c r="A6" s="192" t="s">
        <v>8</v>
      </c>
      <c r="B6" s="192" t="s">
        <v>48</v>
      </c>
      <c r="C6" s="192" t="s">
        <v>49</v>
      </c>
      <c r="D6" s="192" t="s">
        <v>6</v>
      </c>
      <c r="E6" s="199" t="s">
        <v>77</v>
      </c>
      <c r="F6" s="199"/>
      <c r="G6" s="199"/>
      <c r="H6" s="199"/>
      <c r="I6" s="199"/>
      <c r="J6" s="199"/>
      <c r="K6" s="200"/>
    </row>
    <row r="7" spans="1:14" ht="66" customHeight="1">
      <c r="A7" s="193"/>
      <c r="B7" s="194"/>
      <c r="C7" s="193"/>
      <c r="D7" s="193"/>
      <c r="E7" s="42" t="s">
        <v>100</v>
      </c>
      <c r="F7" s="42" t="s">
        <v>68</v>
      </c>
      <c r="G7" s="42" t="s">
        <v>69</v>
      </c>
      <c r="H7" s="42" t="s">
        <v>70</v>
      </c>
      <c r="I7" s="42" t="s">
        <v>71</v>
      </c>
      <c r="J7" s="42" t="s">
        <v>93</v>
      </c>
      <c r="K7" s="42" t="s">
        <v>94</v>
      </c>
      <c r="M7" s="10"/>
      <c r="N7" s="30"/>
    </row>
    <row r="8" spans="1:14" ht="15.75">
      <c r="A8" s="36">
        <v>1</v>
      </c>
      <c r="B8" s="36">
        <v>2</v>
      </c>
      <c r="C8" s="36">
        <v>3</v>
      </c>
      <c r="D8" s="37">
        <v>4</v>
      </c>
      <c r="E8" s="48">
        <v>6</v>
      </c>
      <c r="F8" s="48">
        <v>7</v>
      </c>
      <c r="G8" s="48">
        <v>8</v>
      </c>
      <c r="H8" s="48">
        <v>9</v>
      </c>
      <c r="I8" s="48">
        <v>10</v>
      </c>
      <c r="J8" s="48">
        <v>11</v>
      </c>
      <c r="K8" s="48">
        <v>12</v>
      </c>
      <c r="M8" s="10"/>
      <c r="N8" s="22"/>
    </row>
    <row r="9" spans="1:14" ht="15.75" customHeight="1">
      <c r="A9" s="188" t="s">
        <v>12</v>
      </c>
      <c r="B9" s="185" t="s">
        <v>157</v>
      </c>
      <c r="C9" s="192" t="s">
        <v>141</v>
      </c>
      <c r="D9" s="66" t="s">
        <v>58</v>
      </c>
      <c r="E9" s="73">
        <f aca="true" t="shared" si="0" ref="E9:K9">E10+E11+E12</f>
        <v>21598.04473</v>
      </c>
      <c r="F9" s="73">
        <f t="shared" si="0"/>
        <v>46274.950899999996</v>
      </c>
      <c r="G9" s="73">
        <f t="shared" si="0"/>
        <v>68410.86649700001</v>
      </c>
      <c r="H9" s="73">
        <f t="shared" si="0"/>
        <v>42025.97204</v>
      </c>
      <c r="I9" s="74">
        <f t="shared" si="0"/>
        <v>47122.304209999995</v>
      </c>
      <c r="J9" s="74">
        <f>J10+J11+J12</f>
        <v>62078.855260000004</v>
      </c>
      <c r="K9" s="74">
        <f t="shared" si="0"/>
        <v>57227.27842</v>
      </c>
      <c r="M9" s="10"/>
      <c r="N9" s="31"/>
    </row>
    <row r="10" spans="1:14" ht="48.75" customHeight="1">
      <c r="A10" s="188"/>
      <c r="B10" s="186"/>
      <c r="C10" s="196"/>
      <c r="D10" s="67" t="s">
        <v>3</v>
      </c>
      <c r="E10" s="75">
        <v>18172.20574</v>
      </c>
      <c r="F10" s="75">
        <f aca="true" t="shared" si="1" ref="F10:H12">F15+F85</f>
        <v>18034.2589</v>
      </c>
      <c r="G10" s="75">
        <f t="shared" si="1"/>
        <v>25462.753750000003</v>
      </c>
      <c r="H10" s="75">
        <f t="shared" si="1"/>
        <v>26207.47554</v>
      </c>
      <c r="I10" s="76">
        <f>I15</f>
        <v>25450.2554</v>
      </c>
      <c r="J10" s="76">
        <f>J15+J85</f>
        <v>25291.3832</v>
      </c>
      <c r="K10" s="76">
        <f>K15+K85</f>
        <v>28135.90658</v>
      </c>
      <c r="L10" s="28"/>
      <c r="M10" s="10"/>
      <c r="N10" s="32"/>
    </row>
    <row r="11" spans="1:14" ht="33.75" customHeight="1">
      <c r="A11" s="188"/>
      <c r="B11" s="186"/>
      <c r="C11" s="196"/>
      <c r="D11" s="67" t="s">
        <v>4</v>
      </c>
      <c r="E11" s="75">
        <v>2478.02808</v>
      </c>
      <c r="F11" s="75">
        <f t="shared" si="1"/>
        <v>26768.04611</v>
      </c>
      <c r="G11" s="75">
        <f t="shared" si="1"/>
        <v>26139.39001</v>
      </c>
      <c r="H11" s="75">
        <f t="shared" si="1"/>
        <v>13289.349690000001</v>
      </c>
      <c r="I11" s="76">
        <f>I16+I46+I86</f>
        <v>17041.24356</v>
      </c>
      <c r="J11" s="76">
        <f>J16+J86+J79</f>
        <v>26438.01606</v>
      </c>
      <c r="K11" s="76">
        <f>K16+K86</f>
        <v>26026.992000000002</v>
      </c>
      <c r="M11" s="10"/>
      <c r="N11" s="32"/>
    </row>
    <row r="12" spans="1:14" ht="31.5" customHeight="1">
      <c r="A12" s="188"/>
      <c r="B12" s="186"/>
      <c r="C12" s="196"/>
      <c r="D12" s="67" t="s">
        <v>41</v>
      </c>
      <c r="E12" s="75">
        <v>947.81091</v>
      </c>
      <c r="F12" s="75">
        <f t="shared" si="1"/>
        <v>1472.64589</v>
      </c>
      <c r="G12" s="75">
        <f t="shared" si="1"/>
        <v>16808.722736999996</v>
      </c>
      <c r="H12" s="75">
        <f t="shared" si="1"/>
        <v>2529.14681</v>
      </c>
      <c r="I12" s="76">
        <f>I17+I47+I87</f>
        <v>4630.805249999999</v>
      </c>
      <c r="J12" s="76">
        <f>J17+J87</f>
        <v>10349.456</v>
      </c>
      <c r="K12" s="76">
        <f>K17+K87</f>
        <v>3064.37984</v>
      </c>
      <c r="L12" s="28"/>
      <c r="M12" s="10"/>
      <c r="N12" s="32"/>
    </row>
    <row r="13" spans="1:14" ht="18.75" customHeight="1">
      <c r="A13" s="188"/>
      <c r="B13" s="186"/>
      <c r="C13" s="193"/>
      <c r="D13" s="67" t="s">
        <v>5</v>
      </c>
      <c r="E13" s="75">
        <v>0</v>
      </c>
      <c r="F13" s="75">
        <v>0</v>
      </c>
      <c r="G13" s="75">
        <v>0</v>
      </c>
      <c r="H13" s="75">
        <v>0</v>
      </c>
      <c r="I13" s="76">
        <v>0</v>
      </c>
      <c r="J13" s="76">
        <v>0</v>
      </c>
      <c r="K13" s="77">
        <v>0</v>
      </c>
      <c r="M13" s="10"/>
      <c r="N13" s="32"/>
    </row>
    <row r="14" spans="1:14" ht="18.75" customHeight="1">
      <c r="A14" s="188" t="s">
        <v>60</v>
      </c>
      <c r="B14" s="155" t="s">
        <v>267</v>
      </c>
      <c r="C14" s="151" t="s">
        <v>62</v>
      </c>
      <c r="D14" s="68" t="s">
        <v>56</v>
      </c>
      <c r="E14" s="73">
        <v>0</v>
      </c>
      <c r="F14" s="73">
        <f aca="true" t="shared" si="2" ref="F14:K14">F15+F16+F17</f>
        <v>18851.2789</v>
      </c>
      <c r="G14" s="73">
        <f t="shared" si="2"/>
        <v>32330.487417000004</v>
      </c>
      <c r="H14" s="74">
        <f t="shared" si="2"/>
        <v>28746.99963</v>
      </c>
      <c r="I14" s="74">
        <f t="shared" si="2"/>
        <v>27946.42878</v>
      </c>
      <c r="J14" s="73">
        <f t="shared" si="2"/>
        <v>34596.306039999996</v>
      </c>
      <c r="K14" s="69">
        <f t="shared" si="2"/>
        <v>29939.01171</v>
      </c>
      <c r="M14" s="10"/>
      <c r="N14" s="32"/>
    </row>
    <row r="15" spans="1:14" ht="45" customHeight="1">
      <c r="A15" s="188"/>
      <c r="B15" s="185"/>
      <c r="C15" s="184"/>
      <c r="D15" s="68" t="s">
        <v>3</v>
      </c>
      <c r="E15" s="75">
        <v>0</v>
      </c>
      <c r="F15" s="75">
        <f>F20+F25+F30+F35</f>
        <v>18034.2589</v>
      </c>
      <c r="G15" s="75">
        <f>G20+G25+G30+G35</f>
        <v>25462.753750000003</v>
      </c>
      <c r="H15" s="76">
        <f>H20+H25+H30+H35</f>
        <v>26207.47554</v>
      </c>
      <c r="I15" s="76">
        <f>I20+I25+I30+I35</f>
        <v>25450.2554</v>
      </c>
      <c r="J15" s="76">
        <f>J20+J25+J30+J35</f>
        <v>25291.3832</v>
      </c>
      <c r="K15" s="77">
        <v>28135.90658</v>
      </c>
      <c r="M15" s="10"/>
      <c r="N15" s="32"/>
    </row>
    <row r="16" spans="1:14" ht="47.25" customHeight="1">
      <c r="A16" s="188"/>
      <c r="B16" s="185"/>
      <c r="C16" s="184"/>
      <c r="D16" s="68" t="s">
        <v>4</v>
      </c>
      <c r="E16" s="75">
        <v>0</v>
      </c>
      <c r="F16" s="75">
        <f>F21+F26+F31+F36</f>
        <v>368.04611</v>
      </c>
      <c r="G16" s="75">
        <f>G21+G26+G31+G36</f>
        <v>519.64808</v>
      </c>
      <c r="H16" s="76">
        <f>H21+H26+H31+H36</f>
        <v>534.84646</v>
      </c>
      <c r="I16" s="76">
        <f>I21+I31</f>
        <v>519.39297</v>
      </c>
      <c r="J16" s="76">
        <f>J21+J26+J31+J36</f>
        <v>516.15068</v>
      </c>
      <c r="K16" s="77">
        <v>574.20218</v>
      </c>
      <c r="M16" s="10"/>
      <c r="N16" s="32"/>
    </row>
    <row r="17" spans="1:14" ht="45.75" customHeight="1">
      <c r="A17" s="188"/>
      <c r="B17" s="185"/>
      <c r="C17" s="184"/>
      <c r="D17" s="68" t="s">
        <v>41</v>
      </c>
      <c r="E17" s="75">
        <v>0</v>
      </c>
      <c r="F17" s="75">
        <f>F22+F27+F32+F37</f>
        <v>448.97389000000004</v>
      </c>
      <c r="G17" s="75">
        <f>G22+G27+G32+G37</f>
        <v>6348.085587</v>
      </c>
      <c r="H17" s="76">
        <v>2004.67763</v>
      </c>
      <c r="I17" s="76">
        <f>I22+I32+I37+I27+I42</f>
        <v>1976.7804099999998</v>
      </c>
      <c r="J17" s="76">
        <f>J32+J37+J42+J47+J54+J64</f>
        <v>8788.77216</v>
      </c>
      <c r="K17" s="77">
        <f>K32+K37+K42</f>
        <v>1228.9029500000001</v>
      </c>
      <c r="M17" s="10"/>
      <c r="N17" s="32"/>
    </row>
    <row r="18" spans="1:14" ht="73.5" customHeight="1">
      <c r="A18" s="188"/>
      <c r="B18" s="185"/>
      <c r="C18" s="152"/>
      <c r="D18" s="67" t="s">
        <v>5</v>
      </c>
      <c r="E18" s="75">
        <v>0</v>
      </c>
      <c r="F18" s="75">
        <v>0</v>
      </c>
      <c r="G18" s="75">
        <v>0</v>
      </c>
      <c r="H18" s="76">
        <v>0</v>
      </c>
      <c r="I18" s="76">
        <v>0</v>
      </c>
      <c r="J18" s="76">
        <v>0</v>
      </c>
      <c r="K18" s="77">
        <v>0</v>
      </c>
      <c r="M18" s="10"/>
      <c r="N18" s="32"/>
    </row>
    <row r="19" spans="1:14" ht="18.75" customHeight="1">
      <c r="A19" s="188" t="s">
        <v>268</v>
      </c>
      <c r="B19" s="155" t="s">
        <v>153</v>
      </c>
      <c r="C19" s="151" t="s">
        <v>62</v>
      </c>
      <c r="D19" s="68" t="s">
        <v>56</v>
      </c>
      <c r="E19" s="75">
        <v>0</v>
      </c>
      <c r="F19" s="78">
        <f aca="true" t="shared" si="3" ref="F19:K19">SUM(F20:F22)</f>
        <v>6523.0044</v>
      </c>
      <c r="G19" s="78">
        <f t="shared" si="3"/>
        <v>15173.176</v>
      </c>
      <c r="H19" s="79">
        <f t="shared" si="3"/>
        <v>11350.6215</v>
      </c>
      <c r="I19" s="79">
        <f t="shared" si="3"/>
        <v>7610.97236</v>
      </c>
      <c r="J19" s="79">
        <f t="shared" si="3"/>
        <v>0</v>
      </c>
      <c r="K19" s="79">
        <f t="shared" si="3"/>
        <v>0</v>
      </c>
      <c r="M19" s="10"/>
      <c r="N19" s="32"/>
    </row>
    <row r="20" spans="1:14" ht="48" customHeight="1">
      <c r="A20" s="188"/>
      <c r="B20" s="155"/>
      <c r="C20" s="184"/>
      <c r="D20" s="68" t="s">
        <v>3</v>
      </c>
      <c r="E20" s="75">
        <v>0</v>
      </c>
      <c r="F20" s="75">
        <v>6360.58159</v>
      </c>
      <c r="G20" s="75">
        <f>8662.00894+5349.4766</f>
        <v>14011.48554</v>
      </c>
      <c r="H20" s="76">
        <v>10732.25831</v>
      </c>
      <c r="I20" s="75">
        <f>(190243.74+6892205.89)/1000</f>
        <v>7082.44963</v>
      </c>
      <c r="J20" s="76">
        <v>0</v>
      </c>
      <c r="K20" s="77">
        <v>0</v>
      </c>
      <c r="M20" s="10"/>
      <c r="N20" s="32"/>
    </row>
    <row r="21" spans="1:14" ht="43.5" customHeight="1">
      <c r="A21" s="188"/>
      <c r="B21" s="155"/>
      <c r="C21" s="184"/>
      <c r="D21" s="68" t="s">
        <v>4</v>
      </c>
      <c r="E21" s="75">
        <v>0</v>
      </c>
      <c r="F21" s="75">
        <v>129.80779</v>
      </c>
      <c r="G21" s="75">
        <f>176.77573+109.173</f>
        <v>285.94873</v>
      </c>
      <c r="H21" s="76">
        <v>218.98487</v>
      </c>
      <c r="I21" s="75">
        <f>(3882.53+140657.26)/1000</f>
        <v>144.53979</v>
      </c>
      <c r="J21" s="76">
        <v>0</v>
      </c>
      <c r="K21" s="77">
        <v>0</v>
      </c>
      <c r="M21" s="10"/>
      <c r="N21" s="32"/>
    </row>
    <row r="22" spans="1:14" ht="37.5" customHeight="1">
      <c r="A22" s="188"/>
      <c r="B22" s="155"/>
      <c r="C22" s="184"/>
      <c r="D22" s="68" t="s">
        <v>41</v>
      </c>
      <c r="E22" s="75">
        <v>0</v>
      </c>
      <c r="F22" s="75">
        <v>32.61502</v>
      </c>
      <c r="G22" s="75">
        <f>44.416+467.02933+27.4304+336.866</f>
        <v>875.74173</v>
      </c>
      <c r="H22" s="76">
        <v>399.37832</v>
      </c>
      <c r="I22" s="75">
        <f>(975.51+35341.03+347666.4)/1000</f>
        <v>383.98294</v>
      </c>
      <c r="J22" s="76">
        <v>0</v>
      </c>
      <c r="K22" s="77">
        <v>0</v>
      </c>
      <c r="M22" s="10"/>
      <c r="N22" s="32"/>
    </row>
    <row r="23" spans="1:14" ht="18.75" customHeight="1">
      <c r="A23" s="188"/>
      <c r="B23" s="155"/>
      <c r="C23" s="152"/>
      <c r="D23" s="67" t="s">
        <v>5</v>
      </c>
      <c r="E23" s="75">
        <v>0</v>
      </c>
      <c r="F23" s="75">
        <v>0</v>
      </c>
      <c r="G23" s="75">
        <v>0</v>
      </c>
      <c r="H23" s="76">
        <v>0</v>
      </c>
      <c r="I23" s="76">
        <v>0</v>
      </c>
      <c r="J23" s="76">
        <v>0</v>
      </c>
      <c r="K23" s="77">
        <v>0</v>
      </c>
      <c r="M23" s="10"/>
      <c r="N23" s="32"/>
    </row>
    <row r="24" spans="1:14" ht="18.75" customHeight="1">
      <c r="A24" s="189" t="s">
        <v>269</v>
      </c>
      <c r="B24" s="155" t="s">
        <v>140</v>
      </c>
      <c r="C24" s="151" t="s">
        <v>62</v>
      </c>
      <c r="D24" s="68" t="s">
        <v>56</v>
      </c>
      <c r="E24" s="75">
        <v>0</v>
      </c>
      <c r="F24" s="73">
        <f aca="true" t="shared" si="4" ref="F24:K24">F27</f>
        <v>260</v>
      </c>
      <c r="G24" s="73">
        <f t="shared" si="4"/>
        <v>1522.82492</v>
      </c>
      <c r="H24" s="74">
        <f t="shared" si="4"/>
        <v>0</v>
      </c>
      <c r="I24" s="74">
        <f>I25+I26+I27+I28</f>
        <v>0</v>
      </c>
      <c r="J24" s="74">
        <f t="shared" si="4"/>
        <v>0</v>
      </c>
      <c r="K24" s="69">
        <f t="shared" si="4"/>
        <v>0</v>
      </c>
      <c r="M24" s="10"/>
      <c r="N24" s="32"/>
    </row>
    <row r="25" spans="1:14" ht="53.25" customHeight="1">
      <c r="A25" s="189"/>
      <c r="B25" s="155"/>
      <c r="C25" s="184"/>
      <c r="D25" s="68" t="s">
        <v>3</v>
      </c>
      <c r="E25" s="75">
        <v>0</v>
      </c>
      <c r="F25" s="75">
        <v>0</v>
      </c>
      <c r="G25" s="75">
        <v>0</v>
      </c>
      <c r="H25" s="76">
        <v>0</v>
      </c>
      <c r="I25" s="76">
        <v>0</v>
      </c>
      <c r="J25" s="76">
        <v>0</v>
      </c>
      <c r="K25" s="77">
        <v>0</v>
      </c>
      <c r="M25" s="10"/>
      <c r="N25" s="32"/>
    </row>
    <row r="26" spans="1:14" ht="37.5" customHeight="1">
      <c r="A26" s="189"/>
      <c r="B26" s="155"/>
      <c r="C26" s="184"/>
      <c r="D26" s="68" t="s">
        <v>4</v>
      </c>
      <c r="E26" s="75">
        <v>0</v>
      </c>
      <c r="F26" s="75">
        <v>0</v>
      </c>
      <c r="G26" s="75">
        <v>0</v>
      </c>
      <c r="H26" s="76">
        <v>0</v>
      </c>
      <c r="I26" s="76">
        <v>0</v>
      </c>
      <c r="J26" s="76">
        <v>0</v>
      </c>
      <c r="K26" s="77">
        <v>0</v>
      </c>
      <c r="M26" s="10"/>
      <c r="N26" s="32"/>
    </row>
    <row r="27" spans="1:14" ht="40.5" customHeight="1">
      <c r="A27" s="189"/>
      <c r="B27" s="155"/>
      <c r="C27" s="184"/>
      <c r="D27" s="68" t="s">
        <v>41</v>
      </c>
      <c r="E27" s="75">
        <v>0</v>
      </c>
      <c r="F27" s="75">
        <v>260</v>
      </c>
      <c r="G27" s="75">
        <f>1118+520.365-115.54008</f>
        <v>1522.82492</v>
      </c>
      <c r="H27" s="76">
        <v>0</v>
      </c>
      <c r="I27" s="76">
        <v>0</v>
      </c>
      <c r="J27" s="76">
        <v>0</v>
      </c>
      <c r="K27" s="77">
        <v>0</v>
      </c>
      <c r="M27" s="10"/>
      <c r="N27" s="32"/>
    </row>
    <row r="28" spans="1:14" ht="18.75" customHeight="1">
      <c r="A28" s="189"/>
      <c r="B28" s="155"/>
      <c r="C28" s="152"/>
      <c r="D28" s="67" t="s">
        <v>5</v>
      </c>
      <c r="E28" s="75">
        <v>0</v>
      </c>
      <c r="F28" s="75">
        <v>0</v>
      </c>
      <c r="G28" s="75">
        <v>0</v>
      </c>
      <c r="H28" s="76">
        <v>0</v>
      </c>
      <c r="I28" s="76">
        <v>0</v>
      </c>
      <c r="J28" s="76">
        <v>0</v>
      </c>
      <c r="K28" s="77">
        <v>0</v>
      </c>
      <c r="M28" s="10"/>
      <c r="N28" s="32"/>
    </row>
    <row r="29" spans="1:14" ht="18.75" customHeight="1">
      <c r="A29" s="187" t="s">
        <v>270</v>
      </c>
      <c r="B29" s="155" t="s">
        <v>155</v>
      </c>
      <c r="C29" s="151" t="s">
        <v>62</v>
      </c>
      <c r="D29" s="68" t="s">
        <v>56</v>
      </c>
      <c r="E29" s="75">
        <v>0</v>
      </c>
      <c r="F29" s="73">
        <f aca="true" t="shared" si="5" ref="F29:K29">F32+F31+F30</f>
        <v>11971.7745</v>
      </c>
      <c r="G29" s="73">
        <f t="shared" si="5"/>
        <v>15034.486497000002</v>
      </c>
      <c r="H29" s="74">
        <f t="shared" si="5"/>
        <v>15936.94813</v>
      </c>
      <c r="I29" s="74">
        <f>I32+I31+I30</f>
        <v>19923.05642</v>
      </c>
      <c r="J29" s="74">
        <f t="shared" si="5"/>
        <v>31479.59804</v>
      </c>
      <c r="K29" s="69">
        <f t="shared" si="5"/>
        <v>29011.35028</v>
      </c>
      <c r="M29" s="10"/>
      <c r="N29" s="32"/>
    </row>
    <row r="30" spans="1:14" ht="48" customHeight="1">
      <c r="A30" s="187"/>
      <c r="B30" s="155"/>
      <c r="C30" s="184"/>
      <c r="D30" s="68" t="s">
        <v>3</v>
      </c>
      <c r="E30" s="75">
        <v>0</v>
      </c>
      <c r="F30" s="75">
        <v>11673.67731</v>
      </c>
      <c r="G30" s="75">
        <f>9211.70534+1448.68559+790.87728</f>
        <v>11451.268210000002</v>
      </c>
      <c r="H30" s="76">
        <v>15475.21723</v>
      </c>
      <c r="I30" s="75">
        <f>18367805.77/1000</f>
        <v>18367.80577</v>
      </c>
      <c r="J30" s="76">
        <v>25291.3832</v>
      </c>
      <c r="K30" s="77">
        <v>28135.90658</v>
      </c>
      <c r="M30" s="10"/>
      <c r="N30" s="32"/>
    </row>
    <row r="31" spans="1:14" ht="36.75" customHeight="1">
      <c r="A31" s="187"/>
      <c r="B31" s="155"/>
      <c r="C31" s="184"/>
      <c r="D31" s="68" t="s">
        <v>4</v>
      </c>
      <c r="E31" s="75">
        <v>0</v>
      </c>
      <c r="F31" s="75">
        <v>238.23832</v>
      </c>
      <c r="G31" s="75">
        <v>233.69935</v>
      </c>
      <c r="H31" s="76">
        <v>315.86159</v>
      </c>
      <c r="I31" s="75">
        <f>374853.18/1000</f>
        <v>374.85318</v>
      </c>
      <c r="J31" s="76">
        <v>516.15068</v>
      </c>
      <c r="K31" s="77">
        <v>574.20218</v>
      </c>
      <c r="M31" s="10"/>
      <c r="N31" s="32"/>
    </row>
    <row r="32" spans="1:14" ht="34.5" customHeight="1">
      <c r="A32" s="187"/>
      <c r="B32" s="155"/>
      <c r="C32" s="184"/>
      <c r="D32" s="68" t="s">
        <v>41</v>
      </c>
      <c r="E32" s="75">
        <v>0</v>
      </c>
      <c r="F32" s="75">
        <v>59.85887</v>
      </c>
      <c r="G32" s="75">
        <f>47.23467+7.4284+2729.4393+4.055367+183.1872+378.174</f>
        <v>3349.518937</v>
      </c>
      <c r="H32" s="76">
        <v>145.86931</v>
      </c>
      <c r="I32" s="75">
        <f>(94184.21+474309.77+67590.23+298409.77+69273.09+176630.4)/1000</f>
        <v>1180.3974699999999</v>
      </c>
      <c r="J32" s="76">
        <f>276.14013+5137.92403+198+60</f>
        <v>5672.06416</v>
      </c>
      <c r="K32" s="77">
        <v>301.24152</v>
      </c>
      <c r="M32" s="10"/>
      <c r="N32" s="32"/>
    </row>
    <row r="33" spans="1:14" ht="18.75" customHeight="1">
      <c r="A33" s="187"/>
      <c r="B33" s="155"/>
      <c r="C33" s="152"/>
      <c r="D33" s="67" t="s">
        <v>5</v>
      </c>
      <c r="E33" s="75">
        <v>0</v>
      </c>
      <c r="F33" s="75">
        <v>0</v>
      </c>
      <c r="G33" s="75">
        <v>0</v>
      </c>
      <c r="H33" s="76">
        <v>0</v>
      </c>
      <c r="I33" s="76">
        <v>0</v>
      </c>
      <c r="J33" s="76">
        <v>0</v>
      </c>
      <c r="K33" s="77">
        <v>0</v>
      </c>
      <c r="M33" s="10"/>
      <c r="N33" s="32"/>
    </row>
    <row r="34" spans="1:14" ht="18.75" customHeight="1">
      <c r="A34" s="187" t="s">
        <v>249</v>
      </c>
      <c r="B34" s="155" t="s">
        <v>147</v>
      </c>
      <c r="C34" s="192" t="s">
        <v>62</v>
      </c>
      <c r="D34" s="68" t="s">
        <v>56</v>
      </c>
      <c r="E34" s="73">
        <f aca="true" t="shared" si="6" ref="E34:K34">E37</f>
        <v>0</v>
      </c>
      <c r="F34" s="73">
        <f t="shared" si="6"/>
        <v>96.5</v>
      </c>
      <c r="G34" s="73">
        <f t="shared" si="6"/>
        <v>600</v>
      </c>
      <c r="H34" s="74">
        <f t="shared" si="6"/>
        <v>1459.43</v>
      </c>
      <c r="I34" s="74">
        <f t="shared" si="6"/>
        <v>294</v>
      </c>
      <c r="J34" s="74">
        <f t="shared" si="6"/>
        <v>389.108</v>
      </c>
      <c r="K34" s="69">
        <f t="shared" si="6"/>
        <v>865.26143</v>
      </c>
      <c r="M34" s="10"/>
      <c r="N34" s="32"/>
    </row>
    <row r="35" spans="1:14" ht="51.75" customHeight="1">
      <c r="A35" s="187"/>
      <c r="B35" s="155"/>
      <c r="C35" s="196"/>
      <c r="D35" s="68" t="s">
        <v>3</v>
      </c>
      <c r="E35" s="75">
        <v>0</v>
      </c>
      <c r="F35" s="75">
        <v>0</v>
      </c>
      <c r="G35" s="75">
        <v>0</v>
      </c>
      <c r="H35" s="76">
        <v>0</v>
      </c>
      <c r="I35" s="76">
        <v>0</v>
      </c>
      <c r="J35" s="76">
        <v>0</v>
      </c>
      <c r="K35" s="77">
        <v>0</v>
      </c>
      <c r="M35" s="10"/>
      <c r="N35" s="32"/>
    </row>
    <row r="36" spans="1:14" ht="39.75" customHeight="1">
      <c r="A36" s="187"/>
      <c r="B36" s="155"/>
      <c r="C36" s="196"/>
      <c r="D36" s="68" t="s">
        <v>4</v>
      </c>
      <c r="E36" s="75">
        <v>0</v>
      </c>
      <c r="F36" s="75">
        <v>0</v>
      </c>
      <c r="G36" s="75">
        <v>0</v>
      </c>
      <c r="H36" s="76">
        <v>0</v>
      </c>
      <c r="I36" s="76">
        <v>0</v>
      </c>
      <c r="J36" s="76">
        <v>0</v>
      </c>
      <c r="K36" s="77">
        <v>0</v>
      </c>
      <c r="M36" s="10"/>
      <c r="N36" s="32"/>
    </row>
    <row r="37" spans="1:14" ht="40.5" customHeight="1">
      <c r="A37" s="187"/>
      <c r="B37" s="155"/>
      <c r="C37" s="193"/>
      <c r="D37" s="68" t="s">
        <v>41</v>
      </c>
      <c r="E37" s="75">
        <v>0</v>
      </c>
      <c r="F37" s="75">
        <v>96.5</v>
      </c>
      <c r="G37" s="75">
        <f>1299.7262-179.3612-520.365</f>
        <v>600</v>
      </c>
      <c r="H37" s="76">
        <v>1459.43</v>
      </c>
      <c r="I37" s="76">
        <v>294</v>
      </c>
      <c r="J37" s="76">
        <v>389.108</v>
      </c>
      <c r="K37" s="77">
        <v>865.26143</v>
      </c>
      <c r="M37" s="10"/>
      <c r="N37" s="32"/>
    </row>
    <row r="38" spans="1:14" ht="18.75" customHeight="1">
      <c r="A38" s="187"/>
      <c r="B38" s="155"/>
      <c r="C38" s="115"/>
      <c r="D38" s="67" t="s">
        <v>5</v>
      </c>
      <c r="E38" s="75">
        <v>0</v>
      </c>
      <c r="F38" s="75">
        <v>0</v>
      </c>
      <c r="G38" s="75">
        <v>0</v>
      </c>
      <c r="H38" s="76">
        <v>0</v>
      </c>
      <c r="I38" s="76">
        <v>0</v>
      </c>
      <c r="J38" s="76">
        <v>0</v>
      </c>
      <c r="K38" s="77">
        <v>0</v>
      </c>
      <c r="M38" s="10"/>
      <c r="N38" s="32"/>
    </row>
    <row r="39" spans="1:14" ht="18.75" customHeight="1">
      <c r="A39" s="187" t="s">
        <v>271</v>
      </c>
      <c r="B39" s="155" t="s">
        <v>145</v>
      </c>
      <c r="C39" s="151" t="s">
        <v>62</v>
      </c>
      <c r="D39" s="68" t="s">
        <v>56</v>
      </c>
      <c r="E39" s="73">
        <f aca="true" t="shared" si="7" ref="E39:K39">E42</f>
        <v>0</v>
      </c>
      <c r="F39" s="73">
        <f t="shared" si="7"/>
        <v>0</v>
      </c>
      <c r="G39" s="73">
        <f t="shared" si="7"/>
        <v>0</v>
      </c>
      <c r="H39" s="74">
        <f t="shared" si="7"/>
        <v>0</v>
      </c>
      <c r="I39" s="74">
        <f t="shared" si="7"/>
        <v>118.4</v>
      </c>
      <c r="J39" s="74">
        <f t="shared" si="7"/>
        <v>93.6</v>
      </c>
      <c r="K39" s="69">
        <f t="shared" si="7"/>
        <v>62.4</v>
      </c>
      <c r="M39" s="10"/>
      <c r="N39" s="32"/>
    </row>
    <row r="40" spans="1:14" ht="43.5" customHeight="1">
      <c r="A40" s="187"/>
      <c r="B40" s="155"/>
      <c r="C40" s="184"/>
      <c r="D40" s="68" t="s">
        <v>3</v>
      </c>
      <c r="E40" s="75">
        <v>0</v>
      </c>
      <c r="F40" s="75">
        <v>0</v>
      </c>
      <c r="G40" s="75">
        <v>0</v>
      </c>
      <c r="H40" s="76">
        <v>0</v>
      </c>
      <c r="I40" s="76">
        <v>0</v>
      </c>
      <c r="J40" s="76">
        <v>0</v>
      </c>
      <c r="K40" s="77">
        <v>0</v>
      </c>
      <c r="M40" s="10"/>
      <c r="N40" s="32"/>
    </row>
    <row r="41" spans="1:14" ht="39.75" customHeight="1">
      <c r="A41" s="187"/>
      <c r="B41" s="155"/>
      <c r="C41" s="184"/>
      <c r="D41" s="68" t="s">
        <v>4</v>
      </c>
      <c r="E41" s="75">
        <v>0</v>
      </c>
      <c r="F41" s="75">
        <v>0</v>
      </c>
      <c r="G41" s="75">
        <v>0</v>
      </c>
      <c r="H41" s="76">
        <v>0</v>
      </c>
      <c r="I41" s="76">
        <v>0</v>
      </c>
      <c r="J41" s="76">
        <v>0</v>
      </c>
      <c r="K41" s="77">
        <v>0</v>
      </c>
      <c r="M41" s="10"/>
      <c r="N41" s="32"/>
    </row>
    <row r="42" spans="1:14" ht="45" customHeight="1">
      <c r="A42" s="187"/>
      <c r="B42" s="155"/>
      <c r="C42" s="184"/>
      <c r="D42" s="68" t="s">
        <v>41</v>
      </c>
      <c r="E42" s="75">
        <v>0</v>
      </c>
      <c r="F42" s="75">
        <v>0</v>
      </c>
      <c r="G42" s="75">
        <v>0</v>
      </c>
      <c r="H42" s="75">
        <v>0</v>
      </c>
      <c r="I42" s="76">
        <v>118.4</v>
      </c>
      <c r="J42" s="76">
        <v>93.6</v>
      </c>
      <c r="K42" s="77">
        <v>62.4</v>
      </c>
      <c r="M42" s="10"/>
      <c r="N42" s="32"/>
    </row>
    <row r="43" spans="1:14" ht="18.75" customHeight="1">
      <c r="A43" s="187"/>
      <c r="B43" s="155"/>
      <c r="C43" s="152"/>
      <c r="D43" s="67" t="s">
        <v>5</v>
      </c>
      <c r="E43" s="75">
        <v>0</v>
      </c>
      <c r="F43" s="75">
        <v>0</v>
      </c>
      <c r="G43" s="75">
        <v>0</v>
      </c>
      <c r="H43" s="76">
        <v>0</v>
      </c>
      <c r="I43" s="76">
        <v>0</v>
      </c>
      <c r="J43" s="76">
        <v>0</v>
      </c>
      <c r="K43" s="77">
        <v>0</v>
      </c>
      <c r="M43" s="10"/>
      <c r="N43" s="32"/>
    </row>
    <row r="44" spans="1:14" ht="18.75" customHeight="1">
      <c r="A44" s="188" t="s">
        <v>61</v>
      </c>
      <c r="B44" s="155" t="s">
        <v>272</v>
      </c>
      <c r="C44" s="192" t="s">
        <v>62</v>
      </c>
      <c r="D44" s="68" t="s">
        <v>56</v>
      </c>
      <c r="E44" s="73">
        <v>0</v>
      </c>
      <c r="F44" s="73">
        <f aca="true" t="shared" si="8" ref="F44:K44">F45+F46+F47</f>
        <v>0</v>
      </c>
      <c r="G44" s="73">
        <f t="shared" si="8"/>
        <v>0</v>
      </c>
      <c r="H44" s="74">
        <f t="shared" si="8"/>
        <v>0</v>
      </c>
      <c r="I44" s="74">
        <f t="shared" si="8"/>
        <v>3277.45307</v>
      </c>
      <c r="J44" s="74">
        <f t="shared" si="8"/>
        <v>0</v>
      </c>
      <c r="K44" s="69">
        <f t="shared" si="8"/>
        <v>0</v>
      </c>
      <c r="M44" s="10"/>
      <c r="N44" s="32"/>
    </row>
    <row r="45" spans="1:14" ht="48.75" customHeight="1">
      <c r="A45" s="188"/>
      <c r="B45" s="155"/>
      <c r="C45" s="196"/>
      <c r="D45" s="68" t="s">
        <v>3</v>
      </c>
      <c r="E45" s="75">
        <v>0</v>
      </c>
      <c r="F45" s="75">
        <f aca="true" t="shared" si="9" ref="F45:K45">F50+F85+F90+F95</f>
        <v>0</v>
      </c>
      <c r="G45" s="75">
        <f t="shared" si="9"/>
        <v>0</v>
      </c>
      <c r="H45" s="76">
        <f t="shared" si="9"/>
        <v>0</v>
      </c>
      <c r="I45" s="76">
        <f t="shared" si="9"/>
        <v>0</v>
      </c>
      <c r="J45" s="76">
        <f t="shared" si="9"/>
        <v>0</v>
      </c>
      <c r="K45" s="77">
        <f t="shared" si="9"/>
        <v>0</v>
      </c>
      <c r="M45" s="10"/>
      <c r="N45" s="32"/>
    </row>
    <row r="46" spans="1:14" ht="42.75" customHeight="1">
      <c r="A46" s="188"/>
      <c r="B46" s="155"/>
      <c r="C46" s="196"/>
      <c r="D46" s="68" t="s">
        <v>4</v>
      </c>
      <c r="E46" s="75">
        <v>0</v>
      </c>
      <c r="F46" s="75">
        <v>0</v>
      </c>
      <c r="G46" s="75">
        <v>0</v>
      </c>
      <c r="H46" s="76">
        <v>0</v>
      </c>
      <c r="I46" s="76">
        <f>I51</f>
        <v>3000</v>
      </c>
      <c r="J46" s="76">
        <v>0</v>
      </c>
      <c r="K46" s="77">
        <v>0</v>
      </c>
      <c r="M46" s="10"/>
      <c r="N46" s="32"/>
    </row>
    <row r="47" spans="1:14" ht="34.5" customHeight="1">
      <c r="A47" s="188"/>
      <c r="B47" s="155"/>
      <c r="C47" s="196"/>
      <c r="D47" s="68" t="s">
        <v>41</v>
      </c>
      <c r="E47" s="75">
        <v>0</v>
      </c>
      <c r="F47" s="75">
        <v>0</v>
      </c>
      <c r="G47" s="75">
        <v>0</v>
      </c>
      <c r="H47" s="76">
        <v>0</v>
      </c>
      <c r="I47" s="76">
        <v>277.45307</v>
      </c>
      <c r="J47" s="76">
        <v>0</v>
      </c>
      <c r="K47" s="77">
        <v>0</v>
      </c>
      <c r="M47" s="10"/>
      <c r="N47" s="32"/>
    </row>
    <row r="48" spans="1:14" ht="77.25" customHeight="1">
      <c r="A48" s="188"/>
      <c r="B48" s="155"/>
      <c r="C48" s="193"/>
      <c r="D48" s="67" t="s">
        <v>5</v>
      </c>
      <c r="E48" s="75">
        <v>0</v>
      </c>
      <c r="F48" s="75">
        <v>0</v>
      </c>
      <c r="G48" s="75">
        <v>0</v>
      </c>
      <c r="H48" s="76">
        <v>0</v>
      </c>
      <c r="I48" s="76">
        <v>0</v>
      </c>
      <c r="J48" s="76">
        <v>0</v>
      </c>
      <c r="K48" s="77">
        <v>0</v>
      </c>
      <c r="M48" s="10"/>
      <c r="N48" s="32"/>
    </row>
    <row r="49" spans="1:14" ht="18.75" customHeight="1">
      <c r="A49" s="187" t="s">
        <v>135</v>
      </c>
      <c r="B49" s="155" t="s">
        <v>273</v>
      </c>
      <c r="C49" s="192" t="s">
        <v>62</v>
      </c>
      <c r="D49" s="68" t="s">
        <v>56</v>
      </c>
      <c r="E49" s="73">
        <f>E52</f>
        <v>0</v>
      </c>
      <c r="F49" s="73">
        <f aca="true" t="shared" si="10" ref="F49:K49">F51+F52</f>
        <v>0</v>
      </c>
      <c r="G49" s="73">
        <f t="shared" si="10"/>
        <v>0</v>
      </c>
      <c r="H49" s="74">
        <f t="shared" si="10"/>
        <v>0</v>
      </c>
      <c r="I49" s="74">
        <f t="shared" si="10"/>
        <v>3277.45307</v>
      </c>
      <c r="J49" s="74">
        <f t="shared" si="10"/>
        <v>0</v>
      </c>
      <c r="K49" s="69">
        <f t="shared" si="10"/>
        <v>0</v>
      </c>
      <c r="M49" s="10"/>
      <c r="N49" s="32"/>
    </row>
    <row r="50" spans="1:14" ht="49.5" customHeight="1">
      <c r="A50" s="187"/>
      <c r="B50" s="155"/>
      <c r="C50" s="196"/>
      <c r="D50" s="68" t="s">
        <v>3</v>
      </c>
      <c r="E50" s="75">
        <v>0</v>
      </c>
      <c r="F50" s="75">
        <v>0</v>
      </c>
      <c r="G50" s="75">
        <v>0</v>
      </c>
      <c r="H50" s="76">
        <v>0</v>
      </c>
      <c r="I50" s="76">
        <v>0</v>
      </c>
      <c r="J50" s="76">
        <v>0</v>
      </c>
      <c r="K50" s="77">
        <v>0</v>
      </c>
      <c r="M50" s="10"/>
      <c r="N50" s="32"/>
    </row>
    <row r="51" spans="1:14" ht="39" customHeight="1">
      <c r="A51" s="187"/>
      <c r="B51" s="155"/>
      <c r="C51" s="196"/>
      <c r="D51" s="68" t="s">
        <v>4</v>
      </c>
      <c r="E51" s="75">
        <v>0</v>
      </c>
      <c r="F51" s="75">
        <v>0</v>
      </c>
      <c r="G51" s="75">
        <v>0</v>
      </c>
      <c r="H51" s="76">
        <v>0</v>
      </c>
      <c r="I51" s="76">
        <v>3000</v>
      </c>
      <c r="J51" s="76">
        <v>0</v>
      </c>
      <c r="K51" s="77">
        <v>0</v>
      </c>
      <c r="M51" s="10"/>
      <c r="N51" s="32"/>
    </row>
    <row r="52" spans="1:14" ht="45" customHeight="1">
      <c r="A52" s="187"/>
      <c r="B52" s="155"/>
      <c r="C52" s="196"/>
      <c r="D52" s="68" t="s">
        <v>41</v>
      </c>
      <c r="E52" s="75">
        <v>0</v>
      </c>
      <c r="F52" s="75">
        <v>0</v>
      </c>
      <c r="G52" s="75">
        <v>0</v>
      </c>
      <c r="H52" s="76">
        <v>0</v>
      </c>
      <c r="I52" s="76">
        <v>277.45307</v>
      </c>
      <c r="J52" s="76">
        <v>0</v>
      </c>
      <c r="K52" s="77">
        <v>0</v>
      </c>
      <c r="M52" s="10"/>
      <c r="N52" s="32"/>
    </row>
    <row r="53" spans="1:14" ht="63" customHeight="1">
      <c r="A53" s="187"/>
      <c r="B53" s="155"/>
      <c r="C53" s="193"/>
      <c r="D53" s="67" t="s">
        <v>5</v>
      </c>
      <c r="E53" s="75">
        <v>0</v>
      </c>
      <c r="F53" s="75">
        <v>0</v>
      </c>
      <c r="G53" s="75">
        <v>0</v>
      </c>
      <c r="H53" s="76">
        <v>0</v>
      </c>
      <c r="I53" s="76">
        <v>0</v>
      </c>
      <c r="J53" s="76">
        <v>0</v>
      </c>
      <c r="K53" s="76">
        <v>0</v>
      </c>
      <c r="M53" s="10"/>
      <c r="N53" s="32"/>
    </row>
    <row r="54" spans="1:14" ht="18.75" customHeight="1">
      <c r="A54" s="187" t="s">
        <v>175</v>
      </c>
      <c r="B54" s="155" t="s">
        <v>274</v>
      </c>
      <c r="C54" s="151" t="s">
        <v>62</v>
      </c>
      <c r="D54" s="68" t="s">
        <v>56</v>
      </c>
      <c r="E54" s="73">
        <f>E57</f>
        <v>0</v>
      </c>
      <c r="F54" s="73">
        <f aca="true" t="shared" si="11" ref="F54:K54">F56+F57</f>
        <v>0</v>
      </c>
      <c r="G54" s="73">
        <f t="shared" si="11"/>
        <v>0</v>
      </c>
      <c r="H54" s="74">
        <f t="shared" si="11"/>
        <v>0</v>
      </c>
      <c r="I54" s="74">
        <f t="shared" si="11"/>
        <v>3277.45307</v>
      </c>
      <c r="J54" s="74">
        <f t="shared" si="11"/>
        <v>2589</v>
      </c>
      <c r="K54" s="69">
        <f t="shared" si="11"/>
        <v>0</v>
      </c>
      <c r="M54" s="10"/>
      <c r="N54" s="32"/>
    </row>
    <row r="55" spans="1:14" ht="48" customHeight="1">
      <c r="A55" s="187"/>
      <c r="B55" s="155"/>
      <c r="C55" s="184"/>
      <c r="D55" s="68" t="s">
        <v>3</v>
      </c>
      <c r="E55" s="75">
        <v>0</v>
      </c>
      <c r="F55" s="75">
        <v>0</v>
      </c>
      <c r="G55" s="75">
        <v>0</v>
      </c>
      <c r="H55" s="76">
        <v>0</v>
      </c>
      <c r="I55" s="76">
        <v>0</v>
      </c>
      <c r="J55" s="76">
        <v>0</v>
      </c>
      <c r="K55" s="77">
        <v>0</v>
      </c>
      <c r="M55" s="10"/>
      <c r="N55" s="32"/>
    </row>
    <row r="56" spans="1:14" ht="39.75" customHeight="1">
      <c r="A56" s="187"/>
      <c r="B56" s="155"/>
      <c r="C56" s="184"/>
      <c r="D56" s="68" t="s">
        <v>4</v>
      </c>
      <c r="E56" s="75">
        <v>0</v>
      </c>
      <c r="F56" s="75">
        <v>0</v>
      </c>
      <c r="G56" s="75">
        <v>0</v>
      </c>
      <c r="H56" s="76">
        <v>0</v>
      </c>
      <c r="I56" s="76">
        <v>3000</v>
      </c>
      <c r="J56" s="76">
        <v>0</v>
      </c>
      <c r="K56" s="77">
        <v>0</v>
      </c>
      <c r="M56" s="10"/>
      <c r="N56" s="32"/>
    </row>
    <row r="57" spans="1:14" ht="34.5" customHeight="1">
      <c r="A57" s="187"/>
      <c r="B57" s="155"/>
      <c r="C57" s="184"/>
      <c r="D57" s="68" t="s">
        <v>41</v>
      </c>
      <c r="E57" s="75">
        <v>0</v>
      </c>
      <c r="F57" s="75">
        <v>0</v>
      </c>
      <c r="G57" s="75">
        <v>0</v>
      </c>
      <c r="H57" s="76">
        <v>0</v>
      </c>
      <c r="I57" s="76">
        <v>277.45307</v>
      </c>
      <c r="J57" s="76">
        <v>2589</v>
      </c>
      <c r="K57" s="77">
        <v>0</v>
      </c>
      <c r="M57" s="10"/>
      <c r="N57" s="32"/>
    </row>
    <row r="58" spans="1:14" ht="69" customHeight="1">
      <c r="A58" s="187"/>
      <c r="B58" s="155"/>
      <c r="C58" s="152"/>
      <c r="D58" s="67" t="s">
        <v>5</v>
      </c>
      <c r="E58" s="75">
        <v>0</v>
      </c>
      <c r="F58" s="75">
        <v>0</v>
      </c>
      <c r="G58" s="75">
        <v>0</v>
      </c>
      <c r="H58" s="76">
        <v>0</v>
      </c>
      <c r="I58" s="76">
        <v>0</v>
      </c>
      <c r="J58" s="76">
        <v>0</v>
      </c>
      <c r="K58" s="76">
        <v>0</v>
      </c>
      <c r="M58" s="10"/>
      <c r="N58" s="32"/>
    </row>
    <row r="59" spans="1:14" ht="18.75" customHeight="1">
      <c r="A59" s="187" t="s">
        <v>176</v>
      </c>
      <c r="B59" s="155" t="s">
        <v>275</v>
      </c>
      <c r="C59" s="151" t="s">
        <v>62</v>
      </c>
      <c r="D59" s="68" t="s">
        <v>56</v>
      </c>
      <c r="E59" s="73">
        <f>E62</f>
        <v>0</v>
      </c>
      <c r="F59" s="73">
        <f aca="true" t="shared" si="12" ref="F59:K59">F61+F62</f>
        <v>0</v>
      </c>
      <c r="G59" s="73">
        <f t="shared" si="12"/>
        <v>0</v>
      </c>
      <c r="H59" s="74">
        <f t="shared" si="12"/>
        <v>0</v>
      </c>
      <c r="I59" s="74">
        <f t="shared" si="12"/>
        <v>0</v>
      </c>
      <c r="J59" s="74">
        <f t="shared" si="12"/>
        <v>2589</v>
      </c>
      <c r="K59" s="69">
        <f t="shared" si="12"/>
        <v>0</v>
      </c>
      <c r="M59" s="10"/>
      <c r="N59" s="32"/>
    </row>
    <row r="60" spans="1:14" ht="51.75" customHeight="1">
      <c r="A60" s="187"/>
      <c r="B60" s="155"/>
      <c r="C60" s="184"/>
      <c r="D60" s="68" t="s">
        <v>3</v>
      </c>
      <c r="E60" s="75">
        <v>0</v>
      </c>
      <c r="F60" s="75">
        <v>0</v>
      </c>
      <c r="G60" s="75">
        <v>0</v>
      </c>
      <c r="H60" s="76">
        <v>0</v>
      </c>
      <c r="I60" s="76">
        <v>0</v>
      </c>
      <c r="J60" s="76">
        <v>0</v>
      </c>
      <c r="K60" s="77">
        <v>0</v>
      </c>
      <c r="M60" s="10"/>
      <c r="N60" s="32"/>
    </row>
    <row r="61" spans="1:14" ht="36" customHeight="1">
      <c r="A61" s="187"/>
      <c r="B61" s="155"/>
      <c r="C61" s="184"/>
      <c r="D61" s="68" t="s">
        <v>4</v>
      </c>
      <c r="E61" s="75">
        <v>0</v>
      </c>
      <c r="F61" s="75">
        <v>0</v>
      </c>
      <c r="G61" s="75">
        <v>0</v>
      </c>
      <c r="H61" s="76">
        <v>0</v>
      </c>
      <c r="I61" s="76">
        <v>0</v>
      </c>
      <c r="J61" s="76">
        <v>0</v>
      </c>
      <c r="K61" s="77">
        <v>0</v>
      </c>
      <c r="M61" s="10"/>
      <c r="N61" s="32"/>
    </row>
    <row r="62" spans="1:14" ht="34.5" customHeight="1">
      <c r="A62" s="187"/>
      <c r="B62" s="155"/>
      <c r="C62" s="184"/>
      <c r="D62" s="68" t="s">
        <v>41</v>
      </c>
      <c r="E62" s="75">
        <v>0</v>
      </c>
      <c r="F62" s="75">
        <v>0</v>
      </c>
      <c r="G62" s="75">
        <v>0</v>
      </c>
      <c r="H62" s="76">
        <v>0</v>
      </c>
      <c r="I62" s="76">
        <v>0</v>
      </c>
      <c r="J62" s="76">
        <v>2589</v>
      </c>
      <c r="K62" s="77">
        <v>0</v>
      </c>
      <c r="M62" s="10"/>
      <c r="N62" s="32"/>
    </row>
    <row r="63" spans="1:14" ht="18.75" customHeight="1">
      <c r="A63" s="187"/>
      <c r="B63" s="155"/>
      <c r="C63" s="152"/>
      <c r="D63" s="67" t="s">
        <v>5</v>
      </c>
      <c r="E63" s="75">
        <v>0</v>
      </c>
      <c r="F63" s="75">
        <v>0</v>
      </c>
      <c r="G63" s="75">
        <v>0</v>
      </c>
      <c r="H63" s="76">
        <v>0</v>
      </c>
      <c r="I63" s="76">
        <v>0</v>
      </c>
      <c r="J63" s="76">
        <v>0</v>
      </c>
      <c r="K63" s="76">
        <v>0</v>
      </c>
      <c r="M63" s="10"/>
      <c r="N63" s="32"/>
    </row>
    <row r="64" spans="1:14" ht="18.75" customHeight="1">
      <c r="A64" s="181" t="s">
        <v>276</v>
      </c>
      <c r="B64" s="151" t="s">
        <v>277</v>
      </c>
      <c r="C64" s="151" t="s">
        <v>222</v>
      </c>
      <c r="D64" s="68" t="s">
        <v>56</v>
      </c>
      <c r="E64" s="73">
        <f>E67</f>
        <v>0</v>
      </c>
      <c r="F64" s="73">
        <f aca="true" t="shared" si="13" ref="F64:K64">F66+F67</f>
        <v>0</v>
      </c>
      <c r="G64" s="73">
        <f t="shared" si="13"/>
        <v>0</v>
      </c>
      <c r="H64" s="74">
        <f t="shared" si="13"/>
        <v>0</v>
      </c>
      <c r="I64" s="74">
        <f t="shared" si="13"/>
        <v>0</v>
      </c>
      <c r="J64" s="74">
        <f t="shared" si="13"/>
        <v>45</v>
      </c>
      <c r="K64" s="69">
        <f t="shared" si="13"/>
        <v>0</v>
      </c>
      <c r="M64" s="10"/>
      <c r="N64" s="32"/>
    </row>
    <row r="65" spans="1:14" ht="55.5" customHeight="1">
      <c r="A65" s="182"/>
      <c r="B65" s="184"/>
      <c r="C65" s="184"/>
      <c r="D65" s="68" t="s">
        <v>3</v>
      </c>
      <c r="E65" s="75">
        <v>0</v>
      </c>
      <c r="F65" s="75">
        <v>0</v>
      </c>
      <c r="G65" s="75">
        <v>0</v>
      </c>
      <c r="H65" s="76">
        <v>0</v>
      </c>
      <c r="I65" s="76">
        <v>0</v>
      </c>
      <c r="J65" s="76">
        <v>0</v>
      </c>
      <c r="K65" s="77">
        <v>0</v>
      </c>
      <c r="M65" s="10"/>
      <c r="N65" s="32"/>
    </row>
    <row r="66" spans="1:14" ht="40.5" customHeight="1">
      <c r="A66" s="182"/>
      <c r="B66" s="184"/>
      <c r="C66" s="184"/>
      <c r="D66" s="68" t="s">
        <v>4</v>
      </c>
      <c r="E66" s="75">
        <v>0</v>
      </c>
      <c r="F66" s="75">
        <v>0</v>
      </c>
      <c r="G66" s="75">
        <v>0</v>
      </c>
      <c r="H66" s="76">
        <v>0</v>
      </c>
      <c r="I66" s="76">
        <v>0</v>
      </c>
      <c r="J66" s="76">
        <v>0</v>
      </c>
      <c r="K66" s="77">
        <v>0</v>
      </c>
      <c r="M66" s="10"/>
      <c r="N66" s="32"/>
    </row>
    <row r="67" spans="1:14" ht="33" customHeight="1">
      <c r="A67" s="182"/>
      <c r="B67" s="184"/>
      <c r="C67" s="184"/>
      <c r="D67" s="68" t="s">
        <v>41</v>
      </c>
      <c r="E67" s="75">
        <v>0</v>
      </c>
      <c r="F67" s="75">
        <v>0</v>
      </c>
      <c r="G67" s="75">
        <v>0</v>
      </c>
      <c r="H67" s="76">
        <v>0</v>
      </c>
      <c r="I67" s="76">
        <v>0</v>
      </c>
      <c r="J67" s="76">
        <v>45</v>
      </c>
      <c r="K67" s="77">
        <v>0</v>
      </c>
      <c r="M67" s="10"/>
      <c r="N67" s="32"/>
    </row>
    <row r="68" spans="1:14" ht="18.75" customHeight="1">
      <c r="A68" s="183"/>
      <c r="B68" s="152"/>
      <c r="C68" s="152"/>
      <c r="D68" s="67" t="s">
        <v>5</v>
      </c>
      <c r="E68" s="75">
        <v>0</v>
      </c>
      <c r="F68" s="75">
        <v>0</v>
      </c>
      <c r="G68" s="75">
        <v>0</v>
      </c>
      <c r="H68" s="76">
        <v>0</v>
      </c>
      <c r="I68" s="76">
        <v>0</v>
      </c>
      <c r="J68" s="76">
        <v>0</v>
      </c>
      <c r="K68" s="76">
        <v>0</v>
      </c>
      <c r="M68" s="10"/>
      <c r="N68" s="32"/>
    </row>
    <row r="69" spans="1:14" ht="18.75" customHeight="1">
      <c r="A69" s="181" t="s">
        <v>278</v>
      </c>
      <c r="B69" s="151" t="s">
        <v>279</v>
      </c>
      <c r="C69" s="151" t="s">
        <v>222</v>
      </c>
      <c r="D69" s="68" t="s">
        <v>56</v>
      </c>
      <c r="E69" s="73">
        <f>E72</f>
        <v>0</v>
      </c>
      <c r="F69" s="73">
        <f aca="true" t="shared" si="14" ref="F69:K69">F71+F72</f>
        <v>0</v>
      </c>
      <c r="G69" s="73">
        <f t="shared" si="14"/>
        <v>0</v>
      </c>
      <c r="H69" s="74">
        <f t="shared" si="14"/>
        <v>0</v>
      </c>
      <c r="I69" s="74">
        <f t="shared" si="14"/>
        <v>0</v>
      </c>
      <c r="J69" s="74">
        <f t="shared" si="14"/>
        <v>45</v>
      </c>
      <c r="K69" s="69">
        <f t="shared" si="14"/>
        <v>0</v>
      </c>
      <c r="M69" s="10"/>
      <c r="N69" s="32"/>
    </row>
    <row r="70" spans="1:14" ht="51.75" customHeight="1">
      <c r="A70" s="182"/>
      <c r="B70" s="184"/>
      <c r="C70" s="184"/>
      <c r="D70" s="68" t="s">
        <v>3</v>
      </c>
      <c r="E70" s="75">
        <v>0</v>
      </c>
      <c r="F70" s="75">
        <v>0</v>
      </c>
      <c r="G70" s="75">
        <v>0</v>
      </c>
      <c r="H70" s="76">
        <v>0</v>
      </c>
      <c r="I70" s="76">
        <v>0</v>
      </c>
      <c r="J70" s="76">
        <v>0</v>
      </c>
      <c r="K70" s="77">
        <v>0</v>
      </c>
      <c r="M70" s="10"/>
      <c r="N70" s="32"/>
    </row>
    <row r="71" spans="1:14" ht="36" customHeight="1">
      <c r="A71" s="182"/>
      <c r="B71" s="184"/>
      <c r="C71" s="184"/>
      <c r="D71" s="68" t="s">
        <v>4</v>
      </c>
      <c r="E71" s="75">
        <v>0</v>
      </c>
      <c r="F71" s="75">
        <v>0</v>
      </c>
      <c r="G71" s="75">
        <v>0</v>
      </c>
      <c r="H71" s="76">
        <v>0</v>
      </c>
      <c r="I71" s="76">
        <v>0</v>
      </c>
      <c r="J71" s="76">
        <v>0</v>
      </c>
      <c r="K71" s="77">
        <v>0</v>
      </c>
      <c r="M71" s="10"/>
      <c r="N71" s="32"/>
    </row>
    <row r="72" spans="1:14" ht="33.75" customHeight="1">
      <c r="A72" s="182"/>
      <c r="B72" s="184"/>
      <c r="C72" s="184"/>
      <c r="D72" s="68" t="s">
        <v>41</v>
      </c>
      <c r="E72" s="75">
        <v>0</v>
      </c>
      <c r="F72" s="75">
        <v>0</v>
      </c>
      <c r="G72" s="75">
        <v>0</v>
      </c>
      <c r="H72" s="76">
        <v>0</v>
      </c>
      <c r="I72" s="76">
        <v>0</v>
      </c>
      <c r="J72" s="76">
        <v>45</v>
      </c>
      <c r="K72" s="77">
        <v>0</v>
      </c>
      <c r="M72" s="10"/>
      <c r="N72" s="32"/>
    </row>
    <row r="73" spans="1:14" ht="18.75" customHeight="1">
      <c r="A73" s="183"/>
      <c r="B73" s="152"/>
      <c r="C73" s="152"/>
      <c r="D73" s="67" t="s">
        <v>5</v>
      </c>
      <c r="E73" s="75">
        <v>0</v>
      </c>
      <c r="F73" s="75">
        <v>0</v>
      </c>
      <c r="G73" s="75">
        <v>0</v>
      </c>
      <c r="H73" s="76">
        <v>0</v>
      </c>
      <c r="I73" s="76">
        <v>0</v>
      </c>
      <c r="J73" s="76">
        <v>0</v>
      </c>
      <c r="K73" s="76">
        <v>0</v>
      </c>
      <c r="M73" s="10"/>
      <c r="N73" s="32"/>
    </row>
    <row r="74" spans="1:14" ht="18.75" customHeight="1">
      <c r="A74" s="181" t="s">
        <v>254</v>
      </c>
      <c r="B74" s="151" t="s">
        <v>280</v>
      </c>
      <c r="C74" s="151" t="s">
        <v>62</v>
      </c>
      <c r="D74" s="68" t="s">
        <v>56</v>
      </c>
      <c r="E74" s="73">
        <f>E77</f>
        <v>0</v>
      </c>
      <c r="F74" s="73">
        <f aca="true" t="shared" si="15" ref="F74:K74">F76+F77</f>
        <v>0</v>
      </c>
      <c r="G74" s="73">
        <f t="shared" si="15"/>
        <v>0</v>
      </c>
      <c r="H74" s="74">
        <f t="shared" si="15"/>
        <v>0</v>
      </c>
      <c r="I74" s="74">
        <f t="shared" si="15"/>
        <v>0</v>
      </c>
      <c r="J74" s="74">
        <f t="shared" si="15"/>
        <v>11485.30612</v>
      </c>
      <c r="K74" s="69">
        <f t="shared" si="15"/>
        <v>0</v>
      </c>
      <c r="M74" s="10"/>
      <c r="N74" s="32"/>
    </row>
    <row r="75" spans="1:14" ht="50.25" customHeight="1">
      <c r="A75" s="182"/>
      <c r="B75" s="184"/>
      <c r="C75" s="184"/>
      <c r="D75" s="68" t="s">
        <v>3</v>
      </c>
      <c r="E75" s="75">
        <v>0</v>
      </c>
      <c r="F75" s="75">
        <v>0</v>
      </c>
      <c r="G75" s="75">
        <v>0</v>
      </c>
      <c r="H75" s="76">
        <v>0</v>
      </c>
      <c r="I75" s="76">
        <v>0</v>
      </c>
      <c r="J75" s="76">
        <v>0</v>
      </c>
      <c r="K75" s="77">
        <v>0</v>
      </c>
      <c r="M75" s="10"/>
      <c r="N75" s="32"/>
    </row>
    <row r="76" spans="1:14" ht="60" customHeight="1">
      <c r="A76" s="182"/>
      <c r="B76" s="184"/>
      <c r="C76" s="184"/>
      <c r="D76" s="68" t="s">
        <v>4</v>
      </c>
      <c r="E76" s="75">
        <v>0</v>
      </c>
      <c r="F76" s="75">
        <v>0</v>
      </c>
      <c r="G76" s="75">
        <v>0</v>
      </c>
      <c r="H76" s="76">
        <v>0</v>
      </c>
      <c r="I76" s="76">
        <v>0</v>
      </c>
      <c r="J76" s="76">
        <v>0</v>
      </c>
      <c r="K76" s="77">
        <v>0</v>
      </c>
      <c r="M76" s="10"/>
      <c r="N76" s="32"/>
    </row>
    <row r="77" spans="1:14" ht="37.5" customHeight="1">
      <c r="A77" s="182"/>
      <c r="B77" s="184"/>
      <c r="C77" s="184"/>
      <c r="D77" s="68" t="s">
        <v>41</v>
      </c>
      <c r="E77" s="75">
        <v>0</v>
      </c>
      <c r="F77" s="75">
        <v>0</v>
      </c>
      <c r="G77" s="75">
        <v>0</v>
      </c>
      <c r="H77" s="76">
        <v>0</v>
      </c>
      <c r="I77" s="76">
        <v>0</v>
      </c>
      <c r="J77" s="76">
        <v>11485.30612</v>
      </c>
      <c r="K77" s="77">
        <v>0</v>
      </c>
      <c r="M77" s="10"/>
      <c r="N77" s="32"/>
    </row>
    <row r="78" spans="1:14" ht="42.75" customHeight="1">
      <c r="A78" s="183"/>
      <c r="B78" s="152"/>
      <c r="C78" s="152"/>
      <c r="D78" s="67" t="s">
        <v>5</v>
      </c>
      <c r="E78" s="75">
        <v>0</v>
      </c>
      <c r="F78" s="75">
        <v>0</v>
      </c>
      <c r="G78" s="75">
        <v>0</v>
      </c>
      <c r="H78" s="76">
        <v>0</v>
      </c>
      <c r="I78" s="76">
        <v>0</v>
      </c>
      <c r="J78" s="76">
        <v>0</v>
      </c>
      <c r="K78" s="76">
        <v>0</v>
      </c>
      <c r="M78" s="10"/>
      <c r="N78" s="32"/>
    </row>
    <row r="79" spans="1:14" ht="18.75" customHeight="1">
      <c r="A79" s="181" t="s">
        <v>281</v>
      </c>
      <c r="B79" s="151" t="s">
        <v>237</v>
      </c>
      <c r="C79" s="151" t="s">
        <v>62</v>
      </c>
      <c r="D79" s="68" t="s">
        <v>56</v>
      </c>
      <c r="E79" s="73">
        <f>E82</f>
        <v>0</v>
      </c>
      <c r="F79" s="73">
        <f aca="true" t="shared" si="16" ref="F79:K79">F81+F82</f>
        <v>0</v>
      </c>
      <c r="G79" s="73">
        <f t="shared" si="16"/>
        <v>0</v>
      </c>
      <c r="H79" s="74">
        <f t="shared" si="16"/>
        <v>0</v>
      </c>
      <c r="I79" s="74">
        <f t="shared" si="16"/>
        <v>0</v>
      </c>
      <c r="J79" s="74">
        <f t="shared" si="16"/>
        <v>11485.30612</v>
      </c>
      <c r="K79" s="69">
        <f t="shared" si="16"/>
        <v>0</v>
      </c>
      <c r="M79" s="10"/>
      <c r="N79" s="32"/>
    </row>
    <row r="80" spans="1:14" ht="51.75" customHeight="1">
      <c r="A80" s="182"/>
      <c r="B80" s="184"/>
      <c r="C80" s="184"/>
      <c r="D80" s="68" t="s">
        <v>3</v>
      </c>
      <c r="E80" s="75">
        <v>0</v>
      </c>
      <c r="F80" s="75">
        <v>0</v>
      </c>
      <c r="G80" s="75">
        <v>0</v>
      </c>
      <c r="H80" s="76">
        <v>0</v>
      </c>
      <c r="I80" s="76">
        <v>0</v>
      </c>
      <c r="J80" s="76">
        <v>0</v>
      </c>
      <c r="K80" s="77">
        <v>0</v>
      </c>
      <c r="M80" s="10"/>
      <c r="N80" s="32"/>
    </row>
    <row r="81" spans="1:14" ht="32.25" customHeight="1">
      <c r="A81" s="182"/>
      <c r="B81" s="184"/>
      <c r="C81" s="184"/>
      <c r="D81" s="68" t="s">
        <v>4</v>
      </c>
      <c r="E81" s="75">
        <v>0</v>
      </c>
      <c r="F81" s="75">
        <v>0</v>
      </c>
      <c r="G81" s="75">
        <v>0</v>
      </c>
      <c r="H81" s="76">
        <v>0</v>
      </c>
      <c r="I81" s="76">
        <v>0</v>
      </c>
      <c r="J81" s="76">
        <v>11485.30612</v>
      </c>
      <c r="K81" s="77">
        <v>0</v>
      </c>
      <c r="M81" s="10"/>
      <c r="N81" s="32"/>
    </row>
    <row r="82" spans="1:14" ht="42" customHeight="1">
      <c r="A82" s="182"/>
      <c r="B82" s="184"/>
      <c r="C82" s="184"/>
      <c r="D82" s="68" t="s">
        <v>41</v>
      </c>
      <c r="E82" s="75">
        <v>0</v>
      </c>
      <c r="F82" s="75">
        <v>0</v>
      </c>
      <c r="G82" s="75">
        <v>0</v>
      </c>
      <c r="H82" s="76">
        <v>0</v>
      </c>
      <c r="I82" s="76">
        <v>0</v>
      </c>
      <c r="J82" s="76">
        <v>0</v>
      </c>
      <c r="K82" s="77">
        <v>0</v>
      </c>
      <c r="M82" s="10"/>
      <c r="N82" s="32"/>
    </row>
    <row r="83" spans="1:14" ht="68.25" customHeight="1">
      <c r="A83" s="183"/>
      <c r="B83" s="152"/>
      <c r="C83" s="152"/>
      <c r="D83" s="67" t="s">
        <v>5</v>
      </c>
      <c r="E83" s="75">
        <v>0</v>
      </c>
      <c r="F83" s="75">
        <v>0</v>
      </c>
      <c r="G83" s="75">
        <v>0</v>
      </c>
      <c r="H83" s="76">
        <v>0</v>
      </c>
      <c r="I83" s="76">
        <v>0</v>
      </c>
      <c r="J83" s="76">
        <v>0</v>
      </c>
      <c r="K83" s="76">
        <v>0</v>
      </c>
      <c r="M83" s="10"/>
      <c r="N83" s="32"/>
    </row>
    <row r="84" spans="1:14" ht="21.75" customHeight="1">
      <c r="A84" s="190">
        <v>2</v>
      </c>
      <c r="B84" s="191" t="s">
        <v>282</v>
      </c>
      <c r="C84" s="151" t="s">
        <v>221</v>
      </c>
      <c r="D84" s="68" t="s">
        <v>56</v>
      </c>
      <c r="E84" s="73">
        <f>E87</f>
        <v>0</v>
      </c>
      <c r="F84" s="73">
        <f aca="true" t="shared" si="17" ref="F84:K84">F86+F87</f>
        <v>27423.672</v>
      </c>
      <c r="G84" s="73">
        <f t="shared" si="17"/>
        <v>36080.37908</v>
      </c>
      <c r="H84" s="74">
        <f t="shared" si="17"/>
        <v>13278.97241</v>
      </c>
      <c r="I84" s="74">
        <f t="shared" si="17"/>
        <v>15898.42236</v>
      </c>
      <c r="J84" s="74">
        <f t="shared" si="17"/>
        <v>15997.2431</v>
      </c>
      <c r="K84" s="69">
        <f t="shared" si="17"/>
        <v>27288.266710000004</v>
      </c>
      <c r="M84" s="10"/>
      <c r="N84" s="31"/>
    </row>
    <row r="85" spans="1:14" ht="43.5" customHeight="1">
      <c r="A85" s="190"/>
      <c r="B85" s="159"/>
      <c r="C85" s="184"/>
      <c r="D85" s="68" t="s">
        <v>3</v>
      </c>
      <c r="E85" s="75">
        <v>0</v>
      </c>
      <c r="F85" s="75">
        <v>0</v>
      </c>
      <c r="G85" s="75">
        <v>0</v>
      </c>
      <c r="H85" s="76">
        <v>0</v>
      </c>
      <c r="I85" s="76">
        <v>0</v>
      </c>
      <c r="J85" s="76">
        <v>0</v>
      </c>
      <c r="K85" s="77">
        <v>0</v>
      </c>
      <c r="M85" s="10"/>
      <c r="N85" s="32"/>
    </row>
    <row r="86" spans="1:14" ht="33.75" customHeight="1">
      <c r="A86" s="190"/>
      <c r="B86" s="159"/>
      <c r="C86" s="184"/>
      <c r="D86" s="68" t="s">
        <v>4</v>
      </c>
      <c r="E86" s="75">
        <v>0</v>
      </c>
      <c r="F86" s="75">
        <f>F91+F96+F101</f>
        <v>26400</v>
      </c>
      <c r="G86" s="75">
        <f>G91+G96+G101</f>
        <v>25619.74193</v>
      </c>
      <c r="H86" s="76">
        <v>12754.50323</v>
      </c>
      <c r="I86" s="76">
        <f>I101</f>
        <v>13521.85059</v>
      </c>
      <c r="J86" s="76">
        <f>J91+J96+J101</f>
        <v>14436.55926</v>
      </c>
      <c r="K86" s="77">
        <f>K91+K96+K101</f>
        <v>25452.78982</v>
      </c>
      <c r="M86" s="10"/>
      <c r="N86" s="32"/>
    </row>
    <row r="87" spans="1:14" ht="35.25" customHeight="1">
      <c r="A87" s="190"/>
      <c r="B87" s="159"/>
      <c r="C87" s="184"/>
      <c r="D87" s="68" t="s">
        <v>41</v>
      </c>
      <c r="E87" s="75">
        <v>0</v>
      </c>
      <c r="F87" s="75">
        <f>F92+F97+F102</f>
        <v>1023.672</v>
      </c>
      <c r="G87" s="75">
        <f>G92+G97+G102</f>
        <v>10460.637149999999</v>
      </c>
      <c r="H87" s="76">
        <v>524.46918</v>
      </c>
      <c r="I87" s="76">
        <f>I102+I107+I112</f>
        <v>2376.57177</v>
      </c>
      <c r="J87" s="76">
        <f>J92+J97+J102+J112+J107</f>
        <v>1560.6838400000001</v>
      </c>
      <c r="K87" s="77">
        <f>K92+K97+K102+K112+K107</f>
        <v>1835.47689</v>
      </c>
      <c r="M87" s="10"/>
      <c r="N87" s="32"/>
    </row>
    <row r="88" spans="1:14" ht="205.5" customHeight="1">
      <c r="A88" s="190"/>
      <c r="B88" s="159"/>
      <c r="C88" s="152"/>
      <c r="D88" s="67" t="s">
        <v>5</v>
      </c>
      <c r="E88" s="75">
        <v>0</v>
      </c>
      <c r="F88" s="75">
        <v>0</v>
      </c>
      <c r="G88" s="75">
        <v>0</v>
      </c>
      <c r="H88" s="76">
        <v>0</v>
      </c>
      <c r="I88" s="76">
        <v>0</v>
      </c>
      <c r="J88" s="76">
        <v>0</v>
      </c>
      <c r="K88" s="77">
        <v>0</v>
      </c>
      <c r="M88" s="10"/>
      <c r="N88" s="32"/>
    </row>
    <row r="89" spans="1:14" ht="19.5" customHeight="1">
      <c r="A89" s="187" t="s">
        <v>57</v>
      </c>
      <c r="B89" s="155" t="s">
        <v>81</v>
      </c>
      <c r="C89" s="192" t="s">
        <v>221</v>
      </c>
      <c r="D89" s="68" t="s">
        <v>56</v>
      </c>
      <c r="E89" s="73">
        <f>E92</f>
        <v>0</v>
      </c>
      <c r="F89" s="73">
        <f>F91+F92</f>
        <v>9904.656</v>
      </c>
      <c r="G89" s="73">
        <f>G92</f>
        <v>0</v>
      </c>
      <c r="H89" s="74">
        <f>H92</f>
        <v>0</v>
      </c>
      <c r="I89" s="74">
        <f>I92</f>
        <v>0</v>
      </c>
      <c r="J89" s="74">
        <f>J92</f>
        <v>0</v>
      </c>
      <c r="K89" s="69">
        <f>K92</f>
        <v>0</v>
      </c>
      <c r="M89" s="10"/>
      <c r="N89" s="31"/>
    </row>
    <row r="90" spans="1:14" ht="51" customHeight="1">
      <c r="A90" s="187"/>
      <c r="B90" s="155"/>
      <c r="C90" s="196"/>
      <c r="D90" s="68" t="s">
        <v>3</v>
      </c>
      <c r="E90" s="75">
        <v>0</v>
      </c>
      <c r="F90" s="75">
        <v>0</v>
      </c>
      <c r="G90" s="75">
        <v>0</v>
      </c>
      <c r="H90" s="76">
        <v>0</v>
      </c>
      <c r="I90" s="76">
        <v>0</v>
      </c>
      <c r="J90" s="76">
        <v>0</v>
      </c>
      <c r="K90" s="77">
        <v>0</v>
      </c>
      <c r="M90" s="10"/>
      <c r="N90" s="32"/>
    </row>
    <row r="91" spans="1:14" ht="32.25" customHeight="1">
      <c r="A91" s="187"/>
      <c r="B91" s="155"/>
      <c r="C91" s="196"/>
      <c r="D91" s="68" t="s">
        <v>4</v>
      </c>
      <c r="E91" s="75">
        <v>0</v>
      </c>
      <c r="F91" s="75">
        <v>9607.51632</v>
      </c>
      <c r="G91" s="75">
        <v>0</v>
      </c>
      <c r="H91" s="76">
        <v>0</v>
      </c>
      <c r="I91" s="76">
        <v>0</v>
      </c>
      <c r="J91" s="76">
        <v>0</v>
      </c>
      <c r="K91" s="77">
        <v>0</v>
      </c>
      <c r="M91" s="10"/>
      <c r="N91" s="32"/>
    </row>
    <row r="92" spans="1:14" ht="37.5" customHeight="1">
      <c r="A92" s="187"/>
      <c r="B92" s="155"/>
      <c r="C92" s="196"/>
      <c r="D92" s="68" t="s">
        <v>41</v>
      </c>
      <c r="E92" s="75">
        <v>0</v>
      </c>
      <c r="F92" s="75">
        <v>297.13968</v>
      </c>
      <c r="G92" s="75">
        <v>0</v>
      </c>
      <c r="H92" s="76">
        <v>0</v>
      </c>
      <c r="I92" s="76">
        <v>0</v>
      </c>
      <c r="J92" s="76">
        <v>0</v>
      </c>
      <c r="K92" s="77">
        <v>0</v>
      </c>
      <c r="M92" s="10"/>
      <c r="N92" s="32"/>
    </row>
    <row r="93" spans="1:14" ht="19.5" customHeight="1">
      <c r="A93" s="187"/>
      <c r="B93" s="155"/>
      <c r="C93" s="196"/>
      <c r="D93" s="67" t="s">
        <v>5</v>
      </c>
      <c r="E93" s="75">
        <v>0</v>
      </c>
      <c r="F93" s="75">
        <v>0</v>
      </c>
      <c r="G93" s="75">
        <v>0</v>
      </c>
      <c r="H93" s="76">
        <v>0</v>
      </c>
      <c r="I93" s="76">
        <v>0</v>
      </c>
      <c r="J93" s="76">
        <v>0</v>
      </c>
      <c r="K93" s="77">
        <v>0</v>
      </c>
      <c r="M93" s="10"/>
      <c r="N93" s="32"/>
    </row>
    <row r="94" spans="1:14" ht="19.5" customHeight="1">
      <c r="A94" s="187" t="s">
        <v>258</v>
      </c>
      <c r="B94" s="155" t="s">
        <v>82</v>
      </c>
      <c r="C94" s="196"/>
      <c r="D94" s="68" t="s">
        <v>56</v>
      </c>
      <c r="E94" s="73">
        <f>E97</f>
        <v>0</v>
      </c>
      <c r="F94" s="73">
        <f>F96+F97</f>
        <v>8222.753</v>
      </c>
      <c r="G94" s="73">
        <f>G97</f>
        <v>7988.27399</v>
      </c>
      <c r="H94" s="74">
        <f>H96+H97</f>
        <v>0</v>
      </c>
      <c r="I94" s="74">
        <f>I97</f>
        <v>0</v>
      </c>
      <c r="J94" s="74">
        <f>J97</f>
        <v>0</v>
      </c>
      <c r="K94" s="69">
        <f>K97</f>
        <v>0</v>
      </c>
      <c r="M94" s="10"/>
      <c r="N94" s="31"/>
    </row>
    <row r="95" spans="1:14" ht="45" customHeight="1">
      <c r="A95" s="187"/>
      <c r="B95" s="155"/>
      <c r="C95" s="196"/>
      <c r="D95" s="68" t="s">
        <v>3</v>
      </c>
      <c r="E95" s="75">
        <v>0</v>
      </c>
      <c r="F95" s="75">
        <v>0</v>
      </c>
      <c r="G95" s="75">
        <v>0</v>
      </c>
      <c r="H95" s="76">
        <v>0</v>
      </c>
      <c r="I95" s="76">
        <v>0</v>
      </c>
      <c r="J95" s="76">
        <v>0</v>
      </c>
      <c r="K95" s="77">
        <v>0</v>
      </c>
      <c r="M95" s="10"/>
      <c r="N95" s="32"/>
    </row>
    <row r="96" spans="1:14" ht="43.5" customHeight="1">
      <c r="A96" s="187"/>
      <c r="B96" s="155"/>
      <c r="C96" s="196"/>
      <c r="D96" s="68" t="s">
        <v>4</v>
      </c>
      <c r="E96" s="75">
        <v>0</v>
      </c>
      <c r="F96" s="75">
        <v>7976.07041</v>
      </c>
      <c r="G96" s="75">
        <v>0</v>
      </c>
      <c r="H96" s="76">
        <v>0</v>
      </c>
      <c r="I96" s="76">
        <v>0</v>
      </c>
      <c r="J96" s="76">
        <v>0</v>
      </c>
      <c r="K96" s="77">
        <v>0</v>
      </c>
      <c r="M96" s="10"/>
      <c r="N96" s="32"/>
    </row>
    <row r="97" spans="1:14" ht="27" customHeight="1">
      <c r="A97" s="187"/>
      <c r="B97" s="155"/>
      <c r="C97" s="196"/>
      <c r="D97" s="68" t="s">
        <v>41</v>
      </c>
      <c r="E97" s="75">
        <v>0</v>
      </c>
      <c r="F97" s="75">
        <v>246.68259</v>
      </c>
      <c r="G97" s="75">
        <f>7688.27399+300</f>
        <v>7988.27399</v>
      </c>
      <c r="H97" s="76">
        <v>0</v>
      </c>
      <c r="I97" s="76">
        <v>0</v>
      </c>
      <c r="J97" s="76">
        <v>0</v>
      </c>
      <c r="K97" s="77">
        <v>0</v>
      </c>
      <c r="M97" s="10"/>
      <c r="N97" s="32"/>
    </row>
    <row r="98" spans="1:14" ht="19.5" customHeight="1">
      <c r="A98" s="187"/>
      <c r="B98" s="155"/>
      <c r="C98" s="196"/>
      <c r="D98" s="67" t="s">
        <v>5</v>
      </c>
      <c r="E98" s="75">
        <v>0</v>
      </c>
      <c r="F98" s="75">
        <v>0</v>
      </c>
      <c r="G98" s="75">
        <v>0</v>
      </c>
      <c r="H98" s="76">
        <v>0</v>
      </c>
      <c r="I98" s="76">
        <v>0</v>
      </c>
      <c r="J98" s="76">
        <v>0</v>
      </c>
      <c r="K98" s="76">
        <v>0</v>
      </c>
      <c r="M98" s="10"/>
      <c r="N98" s="32"/>
    </row>
    <row r="99" spans="1:14" ht="24" customHeight="1">
      <c r="A99" s="187" t="s">
        <v>260</v>
      </c>
      <c r="B99" s="155" t="s">
        <v>83</v>
      </c>
      <c r="C99" s="196"/>
      <c r="D99" s="68" t="s">
        <v>56</v>
      </c>
      <c r="E99" s="73">
        <f>E102</f>
        <v>0</v>
      </c>
      <c r="F99" s="73">
        <f aca="true" t="shared" si="18" ref="F99:K99">F101+F102</f>
        <v>9296.262999999999</v>
      </c>
      <c r="G99" s="73">
        <f t="shared" si="18"/>
        <v>28092.10509</v>
      </c>
      <c r="H99" s="74">
        <f t="shared" si="18"/>
        <v>13148.97241</v>
      </c>
      <c r="I99" s="74">
        <f t="shared" si="18"/>
        <v>14102.30536</v>
      </c>
      <c r="J99" s="74">
        <f t="shared" si="18"/>
        <v>15182.3831</v>
      </c>
      <c r="K99" s="69">
        <f t="shared" si="18"/>
        <v>25709.888710000003</v>
      </c>
      <c r="M99" s="10"/>
      <c r="N99" s="31"/>
    </row>
    <row r="100" spans="1:14" ht="46.5" customHeight="1">
      <c r="A100" s="187"/>
      <c r="B100" s="155"/>
      <c r="C100" s="196"/>
      <c r="D100" s="68" t="s">
        <v>3</v>
      </c>
      <c r="E100" s="75">
        <v>0</v>
      </c>
      <c r="F100" s="75">
        <v>0</v>
      </c>
      <c r="G100" s="75">
        <v>0</v>
      </c>
      <c r="H100" s="76">
        <v>0</v>
      </c>
      <c r="I100" s="76">
        <v>0</v>
      </c>
      <c r="J100" s="76">
        <v>0</v>
      </c>
      <c r="K100" s="77">
        <v>0</v>
      </c>
      <c r="M100" s="10"/>
      <c r="N100" s="32"/>
    </row>
    <row r="101" spans="1:14" ht="36" customHeight="1">
      <c r="A101" s="187"/>
      <c r="B101" s="155"/>
      <c r="C101" s="196"/>
      <c r="D101" s="68" t="s">
        <v>4</v>
      </c>
      <c r="E101" s="75">
        <v>0</v>
      </c>
      <c r="F101" s="75">
        <v>8816.41327</v>
      </c>
      <c r="G101" s="75">
        <v>25619.74193</v>
      </c>
      <c r="H101" s="76">
        <v>12754.50323</v>
      </c>
      <c r="I101" s="76">
        <v>13521.85059</v>
      </c>
      <c r="J101" s="76">
        <v>14436.55926</v>
      </c>
      <c r="K101" s="77">
        <v>25452.78982</v>
      </c>
      <c r="M101" s="10"/>
      <c r="N101" s="32"/>
    </row>
    <row r="102" spans="1:14" ht="27.75" customHeight="1">
      <c r="A102" s="187"/>
      <c r="B102" s="155"/>
      <c r="C102" s="196"/>
      <c r="D102" s="68" t="s">
        <v>41</v>
      </c>
      <c r="E102" s="75">
        <v>0</v>
      </c>
      <c r="F102" s="75">
        <f>380.34973+99.5</f>
        <v>479.84973</v>
      </c>
      <c r="G102" s="75">
        <f>1200+1.75992+792.36316+478.24008</f>
        <v>2472.36316</v>
      </c>
      <c r="H102" s="76">
        <f>394.46918</f>
        <v>394.46918</v>
      </c>
      <c r="I102" s="76">
        <f>(418.20157+106.14623+48.57337+7.5336)</f>
        <v>580.4547699999999</v>
      </c>
      <c r="J102" s="76">
        <f>715.52081+30.30303</f>
        <v>745.82384</v>
      </c>
      <c r="K102" s="77">
        <v>257.09889</v>
      </c>
      <c r="M102" s="10"/>
      <c r="N102" s="32"/>
    </row>
    <row r="103" spans="1:14" ht="19.5" customHeight="1">
      <c r="A103" s="187"/>
      <c r="B103" s="155"/>
      <c r="C103" s="193"/>
      <c r="D103" s="67" t="s">
        <v>5</v>
      </c>
      <c r="E103" s="75">
        <v>0</v>
      </c>
      <c r="F103" s="75">
        <v>0</v>
      </c>
      <c r="G103" s="75">
        <v>0</v>
      </c>
      <c r="H103" s="76">
        <v>0</v>
      </c>
      <c r="I103" s="76">
        <v>0</v>
      </c>
      <c r="J103" s="76">
        <v>0</v>
      </c>
      <c r="K103" s="76">
        <v>0</v>
      </c>
      <c r="M103" s="10"/>
      <c r="N103" s="32"/>
    </row>
    <row r="104" spans="1:14" ht="19.5" customHeight="1">
      <c r="A104" s="187" t="s">
        <v>261</v>
      </c>
      <c r="B104" s="155" t="s">
        <v>148</v>
      </c>
      <c r="C104" s="151" t="s">
        <v>62</v>
      </c>
      <c r="D104" s="68" t="s">
        <v>56</v>
      </c>
      <c r="E104" s="73">
        <f>E107</f>
        <v>0</v>
      </c>
      <c r="F104" s="73">
        <f aca="true" t="shared" si="19" ref="F104:K104">F106+F107</f>
        <v>0</v>
      </c>
      <c r="G104" s="73">
        <f t="shared" si="19"/>
        <v>0</v>
      </c>
      <c r="H104" s="74">
        <f t="shared" si="19"/>
        <v>0</v>
      </c>
      <c r="I104" s="74">
        <f t="shared" si="19"/>
        <v>1281.373</v>
      </c>
      <c r="J104" s="74">
        <f>J106+J107</f>
        <v>658.86</v>
      </c>
      <c r="K104" s="69">
        <f t="shared" si="19"/>
        <v>1328.778</v>
      </c>
      <c r="M104" s="10"/>
      <c r="N104" s="32"/>
    </row>
    <row r="105" spans="1:14" ht="51.75" customHeight="1">
      <c r="A105" s="187"/>
      <c r="B105" s="155"/>
      <c r="C105" s="184"/>
      <c r="D105" s="68" t="s">
        <v>3</v>
      </c>
      <c r="E105" s="75">
        <v>0</v>
      </c>
      <c r="F105" s="75">
        <v>0</v>
      </c>
      <c r="G105" s="75">
        <v>0</v>
      </c>
      <c r="H105" s="76">
        <v>0</v>
      </c>
      <c r="I105" s="76">
        <v>0</v>
      </c>
      <c r="J105" s="76">
        <v>0</v>
      </c>
      <c r="K105" s="77">
        <v>0</v>
      </c>
      <c r="M105" s="10"/>
      <c r="N105" s="32"/>
    </row>
    <row r="106" spans="1:14" ht="34.5" customHeight="1">
      <c r="A106" s="187"/>
      <c r="B106" s="155"/>
      <c r="C106" s="184"/>
      <c r="D106" s="68" t="s">
        <v>4</v>
      </c>
      <c r="E106" s="75">
        <v>0</v>
      </c>
      <c r="F106" s="75">
        <v>0</v>
      </c>
      <c r="G106" s="75">
        <v>0</v>
      </c>
      <c r="H106" s="76">
        <v>0</v>
      </c>
      <c r="I106" s="76">
        <v>0</v>
      </c>
      <c r="J106" s="76">
        <v>0</v>
      </c>
      <c r="K106" s="77">
        <v>0</v>
      </c>
      <c r="M106" s="10"/>
      <c r="N106" s="32"/>
    </row>
    <row r="107" spans="1:14" ht="33" customHeight="1">
      <c r="A107" s="187"/>
      <c r="B107" s="155"/>
      <c r="C107" s="184"/>
      <c r="D107" s="68" t="s">
        <v>41</v>
      </c>
      <c r="E107" s="75">
        <v>0</v>
      </c>
      <c r="F107" s="75">
        <v>0</v>
      </c>
      <c r="G107" s="75">
        <v>0</v>
      </c>
      <c r="H107" s="76">
        <v>0</v>
      </c>
      <c r="I107" s="76">
        <v>1281.373</v>
      </c>
      <c r="J107" s="76">
        <v>658.86</v>
      </c>
      <c r="K107" s="77">
        <v>1328.778</v>
      </c>
      <c r="M107" s="10"/>
      <c r="N107" s="32"/>
    </row>
    <row r="108" spans="1:14" ht="19.5" customHeight="1">
      <c r="A108" s="187"/>
      <c r="B108" s="155"/>
      <c r="C108" s="152"/>
      <c r="D108" s="67" t="s">
        <v>5</v>
      </c>
      <c r="E108" s="75">
        <v>0</v>
      </c>
      <c r="F108" s="75">
        <v>0</v>
      </c>
      <c r="G108" s="75">
        <v>0</v>
      </c>
      <c r="H108" s="76">
        <v>0</v>
      </c>
      <c r="I108" s="76">
        <v>0</v>
      </c>
      <c r="J108" s="76">
        <v>0</v>
      </c>
      <c r="K108" s="76">
        <v>0</v>
      </c>
      <c r="M108" s="10"/>
      <c r="N108" s="32"/>
    </row>
    <row r="109" spans="1:14" ht="19.5" customHeight="1">
      <c r="A109" s="187" t="s">
        <v>262</v>
      </c>
      <c r="B109" s="155" t="s">
        <v>143</v>
      </c>
      <c r="C109" s="151" t="s">
        <v>62</v>
      </c>
      <c r="D109" s="68" t="s">
        <v>56</v>
      </c>
      <c r="E109" s="73">
        <f>E112</f>
        <v>0</v>
      </c>
      <c r="F109" s="73">
        <f aca="true" t="shared" si="20" ref="F109:K109">F111+F112</f>
        <v>0</v>
      </c>
      <c r="G109" s="73">
        <f t="shared" si="20"/>
        <v>0</v>
      </c>
      <c r="H109" s="74">
        <f t="shared" si="20"/>
        <v>0</v>
      </c>
      <c r="I109" s="74">
        <f t="shared" si="20"/>
        <v>514.744</v>
      </c>
      <c r="J109" s="74">
        <f t="shared" si="20"/>
        <v>156</v>
      </c>
      <c r="K109" s="69">
        <f t="shared" si="20"/>
        <v>249.6</v>
      </c>
      <c r="M109" s="10"/>
      <c r="N109" s="32"/>
    </row>
    <row r="110" spans="1:14" ht="46.5" customHeight="1">
      <c r="A110" s="187"/>
      <c r="B110" s="155"/>
      <c r="C110" s="184"/>
      <c r="D110" s="68" t="s">
        <v>3</v>
      </c>
      <c r="E110" s="75">
        <v>0</v>
      </c>
      <c r="F110" s="75">
        <v>0</v>
      </c>
      <c r="G110" s="75">
        <v>0</v>
      </c>
      <c r="H110" s="76">
        <v>0</v>
      </c>
      <c r="I110" s="76">
        <v>0</v>
      </c>
      <c r="J110" s="76">
        <v>0</v>
      </c>
      <c r="K110" s="77">
        <v>0</v>
      </c>
      <c r="M110" s="10"/>
      <c r="N110" s="32"/>
    </row>
    <row r="111" spans="1:14" ht="36" customHeight="1">
      <c r="A111" s="187"/>
      <c r="B111" s="155"/>
      <c r="C111" s="184"/>
      <c r="D111" s="68" t="s">
        <v>4</v>
      </c>
      <c r="E111" s="75">
        <v>0</v>
      </c>
      <c r="F111" s="75">
        <v>0</v>
      </c>
      <c r="G111" s="75">
        <v>0</v>
      </c>
      <c r="H111" s="76">
        <v>0</v>
      </c>
      <c r="I111" s="76">
        <v>0</v>
      </c>
      <c r="J111" s="76">
        <v>0</v>
      </c>
      <c r="K111" s="77">
        <v>0</v>
      </c>
      <c r="M111" s="10"/>
      <c r="N111" s="32"/>
    </row>
    <row r="112" spans="1:14" ht="36" customHeight="1">
      <c r="A112" s="187"/>
      <c r="B112" s="155"/>
      <c r="C112" s="184"/>
      <c r="D112" s="68" t="s">
        <v>41</v>
      </c>
      <c r="E112" s="75">
        <v>0</v>
      </c>
      <c r="F112" s="75">
        <v>0</v>
      </c>
      <c r="G112" s="75">
        <v>0</v>
      </c>
      <c r="H112" s="76">
        <v>0</v>
      </c>
      <c r="I112" s="76">
        <v>514.744</v>
      </c>
      <c r="J112" s="76">
        <v>156</v>
      </c>
      <c r="K112" s="77">
        <v>249.6</v>
      </c>
      <c r="M112" s="10"/>
      <c r="N112" s="32"/>
    </row>
    <row r="113" spans="1:14" ht="77.25" customHeight="1">
      <c r="A113" s="187"/>
      <c r="B113" s="155"/>
      <c r="C113" s="152"/>
      <c r="D113" s="67" t="s">
        <v>5</v>
      </c>
      <c r="E113" s="75">
        <v>0</v>
      </c>
      <c r="F113" s="75">
        <v>0</v>
      </c>
      <c r="G113" s="75">
        <v>0</v>
      </c>
      <c r="H113" s="76">
        <v>0</v>
      </c>
      <c r="I113" s="76">
        <v>0</v>
      </c>
      <c r="J113" s="76">
        <v>0</v>
      </c>
      <c r="K113" s="76">
        <v>0</v>
      </c>
      <c r="M113" s="10"/>
      <c r="N113" s="32"/>
    </row>
    <row r="114" spans="1:14" ht="19.5" customHeight="1">
      <c r="A114" s="187" t="s">
        <v>263</v>
      </c>
      <c r="B114" s="155" t="s">
        <v>102</v>
      </c>
      <c r="C114" s="192" t="s">
        <v>104</v>
      </c>
      <c r="D114" s="68" t="s">
        <v>56</v>
      </c>
      <c r="E114" s="73">
        <f>E117</f>
        <v>0</v>
      </c>
      <c r="F114" s="73">
        <f aca="true" t="shared" si="21" ref="F114:K114">F116+F117</f>
        <v>0</v>
      </c>
      <c r="G114" s="73">
        <f t="shared" si="21"/>
        <v>0</v>
      </c>
      <c r="H114" s="74">
        <f t="shared" si="21"/>
        <v>130</v>
      </c>
      <c r="I114" s="74">
        <f t="shared" si="21"/>
        <v>0</v>
      </c>
      <c r="J114" s="74">
        <f t="shared" si="21"/>
        <v>0</v>
      </c>
      <c r="K114" s="69">
        <f t="shared" si="21"/>
        <v>0</v>
      </c>
      <c r="M114" s="10"/>
      <c r="N114" s="29"/>
    </row>
    <row r="115" spans="1:14" ht="46.5" customHeight="1">
      <c r="A115" s="187"/>
      <c r="B115" s="155"/>
      <c r="C115" s="196"/>
      <c r="D115" s="68" t="s">
        <v>3</v>
      </c>
      <c r="E115" s="75">
        <v>0</v>
      </c>
      <c r="F115" s="75">
        <v>0</v>
      </c>
      <c r="G115" s="75">
        <v>0</v>
      </c>
      <c r="H115" s="76">
        <v>0</v>
      </c>
      <c r="I115" s="76">
        <v>0</v>
      </c>
      <c r="J115" s="76">
        <v>0</v>
      </c>
      <c r="K115" s="77">
        <v>0</v>
      </c>
      <c r="M115" s="10"/>
      <c r="N115" s="29"/>
    </row>
    <row r="116" spans="1:14" ht="33.75" customHeight="1">
      <c r="A116" s="187"/>
      <c r="B116" s="155"/>
      <c r="C116" s="196"/>
      <c r="D116" s="68" t="s">
        <v>4</v>
      </c>
      <c r="E116" s="75">
        <v>0</v>
      </c>
      <c r="F116" s="75">
        <v>0</v>
      </c>
      <c r="G116" s="75">
        <v>0</v>
      </c>
      <c r="H116" s="76">
        <v>0</v>
      </c>
      <c r="I116" s="76">
        <v>0</v>
      </c>
      <c r="J116" s="76">
        <v>0</v>
      </c>
      <c r="K116" s="77">
        <v>0</v>
      </c>
      <c r="M116" s="10"/>
      <c r="N116" s="29"/>
    </row>
    <row r="117" spans="1:14" ht="30" customHeight="1">
      <c r="A117" s="187"/>
      <c r="B117" s="155"/>
      <c r="C117" s="196"/>
      <c r="D117" s="68" t="s">
        <v>41</v>
      </c>
      <c r="E117" s="75">
        <v>0</v>
      </c>
      <c r="F117" s="75">
        <v>0</v>
      </c>
      <c r="G117" s="75">
        <v>0</v>
      </c>
      <c r="H117" s="76">
        <f>130</f>
        <v>130</v>
      </c>
      <c r="I117" s="76">
        <v>0</v>
      </c>
      <c r="J117" s="76">
        <v>0</v>
      </c>
      <c r="K117" s="77">
        <v>0</v>
      </c>
      <c r="M117" s="10"/>
      <c r="N117" s="29"/>
    </row>
    <row r="118" spans="1:11" ht="17.25" customHeight="1">
      <c r="A118" s="187"/>
      <c r="B118" s="155"/>
      <c r="C118" s="193"/>
      <c r="D118" s="67" t="s">
        <v>5</v>
      </c>
      <c r="E118" s="75">
        <v>0</v>
      </c>
      <c r="F118" s="75">
        <v>0</v>
      </c>
      <c r="G118" s="75">
        <v>0</v>
      </c>
      <c r="H118" s="76">
        <v>0</v>
      </c>
      <c r="I118" s="76">
        <v>0</v>
      </c>
      <c r="J118" s="76">
        <v>0</v>
      </c>
      <c r="K118" s="76">
        <v>0</v>
      </c>
    </row>
    <row r="123" ht="150.75" customHeight="1"/>
    <row r="124" ht="27" customHeight="1"/>
    <row r="125" ht="46.5" customHeight="1"/>
    <row r="126" ht="39.75" customHeight="1"/>
    <row r="129" spans="1:11" ht="15.75">
      <c r="A129" s="40"/>
      <c r="B129" s="61"/>
      <c r="C129" s="61"/>
      <c r="D129" s="63"/>
      <c r="E129" s="64"/>
      <c r="F129" s="32"/>
      <c r="G129" s="32"/>
      <c r="H129" s="65"/>
      <c r="I129" s="65"/>
      <c r="J129" s="65"/>
      <c r="K129" s="65"/>
    </row>
    <row r="130" spans="1:11" ht="15.75">
      <c r="A130" s="40"/>
      <c r="B130" s="61"/>
      <c r="C130" s="61"/>
      <c r="D130" s="63"/>
      <c r="E130" s="64"/>
      <c r="F130" s="32"/>
      <c r="G130" s="32"/>
      <c r="H130" s="65"/>
      <c r="I130" s="65"/>
      <c r="J130" s="65"/>
      <c r="K130" s="65"/>
    </row>
    <row r="131" spans="4:11" ht="15.75">
      <c r="D131" s="20"/>
      <c r="E131" s="18"/>
      <c r="F131" s="18"/>
      <c r="G131" s="18"/>
      <c r="H131" s="18"/>
      <c r="I131" s="18"/>
      <c r="J131" s="18"/>
      <c r="K131" s="19"/>
    </row>
    <row r="132" spans="4:11" ht="15.75">
      <c r="D132" s="20"/>
      <c r="E132" s="18"/>
      <c r="F132" s="18"/>
      <c r="G132" s="18"/>
      <c r="H132" s="18"/>
      <c r="I132" s="18"/>
      <c r="J132" s="18"/>
      <c r="K132" s="19"/>
    </row>
    <row r="133" spans="4:11" ht="15.75">
      <c r="D133" s="20"/>
      <c r="E133" s="18"/>
      <c r="F133" s="18"/>
      <c r="G133" s="18"/>
      <c r="H133" s="18"/>
      <c r="I133" s="18"/>
      <c r="J133" s="18"/>
      <c r="K133" s="19"/>
    </row>
    <row r="134" spans="4:11" ht="15.75">
      <c r="D134" s="20"/>
      <c r="E134" s="18"/>
      <c r="F134" s="18"/>
      <c r="G134" s="18"/>
      <c r="H134" s="18"/>
      <c r="I134" s="18"/>
      <c r="J134" s="18"/>
      <c r="K134" s="19"/>
    </row>
  </sheetData>
  <sheetProtection/>
  <mergeCells count="73">
    <mergeCell ref="C24:C28"/>
    <mergeCell ref="C29:C33"/>
    <mergeCell ref="C34:C37"/>
    <mergeCell ref="C39:C43"/>
    <mergeCell ref="C89:C103"/>
    <mergeCell ref="C84:C88"/>
    <mergeCell ref="C114:C118"/>
    <mergeCell ref="C44:C48"/>
    <mergeCell ref="C49:C53"/>
    <mergeCell ref="C54:C58"/>
    <mergeCell ref="C59:C63"/>
    <mergeCell ref="C64:C68"/>
    <mergeCell ref="C69:C73"/>
    <mergeCell ref="C74:C78"/>
    <mergeCell ref="C79:C83"/>
    <mergeCell ref="C104:C108"/>
    <mergeCell ref="C14:C18"/>
    <mergeCell ref="C109:C113"/>
    <mergeCell ref="B79:B83"/>
    <mergeCell ref="A79:A83"/>
    <mergeCell ref="C9:C13"/>
    <mergeCell ref="I1:K1"/>
    <mergeCell ref="C6:C7"/>
    <mergeCell ref="E6:K6"/>
    <mergeCell ref="A2:K2"/>
    <mergeCell ref="A3:K3"/>
    <mergeCell ref="C19:C23"/>
    <mergeCell ref="D6:D7"/>
    <mergeCell ref="B6:B7"/>
    <mergeCell ref="A4:K4"/>
    <mergeCell ref="A6:A7"/>
    <mergeCell ref="A109:A113"/>
    <mergeCell ref="B104:B108"/>
    <mergeCell ref="B34:B38"/>
    <mergeCell ref="A44:A48"/>
    <mergeCell ref="A49:A53"/>
    <mergeCell ref="A99:A103"/>
    <mergeCell ref="B49:B53"/>
    <mergeCell ref="B44:B48"/>
    <mergeCell ref="A114:A118"/>
    <mergeCell ref="B99:B103"/>
    <mergeCell ref="A84:A88"/>
    <mergeCell ref="B84:B88"/>
    <mergeCell ref="B114:B118"/>
    <mergeCell ref="B109:B113"/>
    <mergeCell ref="A104:A108"/>
    <mergeCell ref="B14:B18"/>
    <mergeCell ref="B89:B93"/>
    <mergeCell ref="A94:A98"/>
    <mergeCell ref="B94:B98"/>
    <mergeCell ref="A39:A43"/>
    <mergeCell ref="A34:A38"/>
    <mergeCell ref="A89:A93"/>
    <mergeCell ref="B29:B33"/>
    <mergeCell ref="A29:A33"/>
    <mergeCell ref="A14:A18"/>
    <mergeCell ref="A24:A28"/>
    <mergeCell ref="A19:A23"/>
    <mergeCell ref="B19:B23"/>
    <mergeCell ref="B54:B58"/>
    <mergeCell ref="A54:A58"/>
    <mergeCell ref="B24:B28"/>
    <mergeCell ref="B39:B43"/>
    <mergeCell ref="A74:A78"/>
    <mergeCell ref="B74:B78"/>
    <mergeCell ref="B9:B13"/>
    <mergeCell ref="B59:B63"/>
    <mergeCell ref="A59:A63"/>
    <mergeCell ref="A64:A68"/>
    <mergeCell ref="A69:A73"/>
    <mergeCell ref="B69:B73"/>
    <mergeCell ref="A9:A13"/>
    <mergeCell ref="B64:B68"/>
  </mergeCells>
  <printOptions/>
  <pageMargins left="1.1811023622047245" right="0.5905511811023623" top="0.7874015748031497" bottom="0.7874015748031497" header="0.5905511811023623" footer="0.1968503937007874"/>
  <pageSetup cellComments="asDisplayed" firstPageNumber="28" useFirstPageNumber="1" fitToHeight="0" fitToWidth="1" horizontalDpi="600" verticalDpi="600" orientation="landscape" paperSize="9" scale="58" r:id="rId1"/>
  <headerFooter alignWithMargins="0">
    <oddHeader>&amp;C&amp;Ь&amp;Ф</oddHeader>
  </headerFooter>
  <rowBreaks count="6" manualBreakCount="6">
    <brk id="23" max="12" man="1"/>
    <brk id="43" max="12" man="1"/>
    <brk id="58" max="12" man="1"/>
    <brk id="78" max="12" man="1"/>
    <brk id="88" max="12" man="1"/>
    <brk id="108" max="12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view="pageBreakPreview" zoomScale="80" zoomScaleSheetLayoutView="80" zoomScalePageLayoutView="0" workbookViewId="0" topLeftCell="A3">
      <selection activeCell="D11" sqref="D11:G11"/>
    </sheetView>
  </sheetViews>
  <sheetFormatPr defaultColWidth="9.00390625" defaultRowHeight="12.75"/>
  <cols>
    <col min="1" max="1" width="7.125" style="1" customWidth="1"/>
    <col min="2" max="2" width="19.875" style="1" customWidth="1"/>
    <col min="3" max="3" width="13.125" style="1" customWidth="1"/>
    <col min="4" max="4" width="21.125" style="1" customWidth="1"/>
    <col min="5" max="5" width="16.125" style="1" customWidth="1"/>
    <col min="6" max="6" width="16.625" style="1" customWidth="1"/>
    <col min="7" max="7" width="18.00390625" style="1" customWidth="1"/>
    <col min="8" max="8" width="27.625" style="1" customWidth="1"/>
    <col min="9" max="9" width="16.125" style="1" hidden="1" customWidth="1"/>
    <col min="10" max="10" width="19.625" style="13" customWidth="1"/>
    <col min="11" max="16384" width="9.125" style="1" customWidth="1"/>
  </cols>
  <sheetData>
    <row r="1" spans="1:10" ht="90" customHeight="1">
      <c r="A1" s="11"/>
      <c r="B1" s="11"/>
      <c r="C1" s="11"/>
      <c r="D1" s="11"/>
      <c r="E1" s="11"/>
      <c r="F1" s="11"/>
      <c r="G1" s="11"/>
      <c r="H1" s="247" t="s">
        <v>164</v>
      </c>
      <c r="I1" s="247"/>
      <c r="J1" s="248"/>
    </row>
    <row r="2" spans="1:10" ht="5.25" customHeight="1">
      <c r="A2" s="11"/>
      <c r="B2" s="11"/>
      <c r="C2" s="11"/>
      <c r="D2" s="11"/>
      <c r="E2" s="11"/>
      <c r="F2" s="11"/>
      <c r="G2" s="11"/>
      <c r="H2" s="11"/>
      <c r="I2" s="11"/>
      <c r="J2" s="109"/>
    </row>
    <row r="3" spans="1:10" ht="16.5">
      <c r="A3" s="249" t="s">
        <v>85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s="54" customFormat="1" ht="19.5" customHeight="1">
      <c r="A4" s="250" t="s">
        <v>101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9.5" customHeight="1">
      <c r="A5" s="160" t="s">
        <v>9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ht="6.75" customHeight="1">
      <c r="A6" s="11"/>
      <c r="B6" s="11"/>
      <c r="C6" s="11"/>
      <c r="D6" s="11"/>
      <c r="E6" s="11"/>
      <c r="F6" s="11"/>
      <c r="G6" s="11"/>
      <c r="H6" s="11"/>
      <c r="I6" s="11"/>
      <c r="J6" s="109"/>
    </row>
    <row r="7" spans="1:14" ht="15.75" customHeight="1">
      <c r="A7" s="243" t="s">
        <v>8</v>
      </c>
      <c r="B7" s="192" t="s">
        <v>48</v>
      </c>
      <c r="C7" s="192" t="s">
        <v>20</v>
      </c>
      <c r="D7" s="192" t="s">
        <v>86</v>
      </c>
      <c r="E7" s="252" t="s">
        <v>46</v>
      </c>
      <c r="F7" s="253"/>
      <c r="G7" s="192" t="s">
        <v>11</v>
      </c>
      <c r="H7" s="159" t="s">
        <v>42</v>
      </c>
      <c r="I7" s="192" t="s">
        <v>59</v>
      </c>
      <c r="J7" s="151" t="s">
        <v>223</v>
      </c>
      <c r="K7" s="3"/>
      <c r="L7" s="3"/>
      <c r="M7" s="3"/>
      <c r="N7" s="3"/>
    </row>
    <row r="8" spans="1:14" ht="130.5" customHeight="1">
      <c r="A8" s="243"/>
      <c r="B8" s="244"/>
      <c r="C8" s="193"/>
      <c r="D8" s="193"/>
      <c r="E8" s="27" t="s">
        <v>31</v>
      </c>
      <c r="F8" s="27" t="s">
        <v>30</v>
      </c>
      <c r="G8" s="193"/>
      <c r="H8" s="159"/>
      <c r="I8" s="193"/>
      <c r="J8" s="152"/>
      <c r="K8" s="3"/>
      <c r="L8" s="3"/>
      <c r="M8" s="3"/>
      <c r="N8" s="3"/>
    </row>
    <row r="9" spans="1:14" ht="15.75">
      <c r="A9" s="12">
        <v>1</v>
      </c>
      <c r="B9" s="12">
        <v>2</v>
      </c>
      <c r="C9" s="12">
        <v>3</v>
      </c>
      <c r="D9" s="12"/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27">
        <v>8</v>
      </c>
      <c r="K9" s="3"/>
      <c r="L9" s="3"/>
      <c r="M9" s="3"/>
      <c r="N9" s="3"/>
    </row>
    <row r="10" spans="1:14" ht="111" customHeight="1">
      <c r="A10" s="97" t="s">
        <v>283</v>
      </c>
      <c r="B10" s="35" t="s">
        <v>284</v>
      </c>
      <c r="C10" s="99" t="s">
        <v>74</v>
      </c>
      <c r="D10" s="99"/>
      <c r="E10" s="123">
        <v>45289</v>
      </c>
      <c r="F10" s="124"/>
      <c r="G10" s="124" t="s">
        <v>224</v>
      </c>
      <c r="H10" s="123" t="s">
        <v>227</v>
      </c>
      <c r="I10" s="38"/>
      <c r="J10" s="122">
        <f>J13+J55+J61+J68+J77</f>
        <v>34596.306039999996</v>
      </c>
      <c r="K10" s="3"/>
      <c r="L10" s="3"/>
      <c r="M10" s="3"/>
      <c r="N10" s="3"/>
    </row>
    <row r="11" spans="1:14" ht="78.75">
      <c r="A11" s="105" t="s">
        <v>132</v>
      </c>
      <c r="B11" s="44" t="s">
        <v>153</v>
      </c>
      <c r="C11" s="42" t="s">
        <v>74</v>
      </c>
      <c r="D11" s="204" t="s">
        <v>177</v>
      </c>
      <c r="E11" s="205"/>
      <c r="F11" s="205"/>
      <c r="G11" s="206"/>
      <c r="H11" s="42" t="s">
        <v>178</v>
      </c>
      <c r="I11" s="41"/>
      <c r="J11" s="75">
        <v>0</v>
      </c>
      <c r="K11" s="3"/>
      <c r="L11" s="3"/>
      <c r="M11" s="3"/>
      <c r="N11" s="3"/>
    </row>
    <row r="12" spans="1:14" ht="78.75">
      <c r="A12" s="106" t="s">
        <v>247</v>
      </c>
      <c r="B12" s="44" t="s">
        <v>140</v>
      </c>
      <c r="C12" s="42" t="s">
        <v>74</v>
      </c>
      <c r="D12" s="204" t="s">
        <v>150</v>
      </c>
      <c r="E12" s="205"/>
      <c r="F12" s="205"/>
      <c r="G12" s="206"/>
      <c r="H12" s="42" t="s">
        <v>129</v>
      </c>
      <c r="I12" s="41"/>
      <c r="J12" s="75">
        <v>0</v>
      </c>
      <c r="K12" s="3"/>
      <c r="L12" s="3"/>
      <c r="M12" s="3"/>
      <c r="N12" s="3"/>
    </row>
    <row r="13" spans="1:14" ht="15.75">
      <c r="A13" s="235" t="s">
        <v>248</v>
      </c>
      <c r="B13" s="192" t="s">
        <v>155</v>
      </c>
      <c r="C13" s="222" t="s">
        <v>74</v>
      </c>
      <c r="D13" s="42" t="s">
        <v>88</v>
      </c>
      <c r="E13" s="104">
        <v>44949</v>
      </c>
      <c r="F13" s="104">
        <v>44949</v>
      </c>
      <c r="G13" s="222" t="s">
        <v>231</v>
      </c>
      <c r="H13" s="224" t="s">
        <v>185</v>
      </c>
      <c r="I13" s="101"/>
      <c r="J13" s="227">
        <v>31479.59804</v>
      </c>
      <c r="K13" s="3"/>
      <c r="L13" s="3"/>
      <c r="M13" s="3"/>
      <c r="N13" s="3"/>
    </row>
    <row r="14" spans="1:14" ht="30">
      <c r="A14" s="236"/>
      <c r="B14" s="196"/>
      <c r="C14" s="223"/>
      <c r="D14" s="42" t="s">
        <v>89</v>
      </c>
      <c r="E14" s="104">
        <v>44960</v>
      </c>
      <c r="F14" s="104">
        <v>44960</v>
      </c>
      <c r="G14" s="223"/>
      <c r="H14" s="225"/>
      <c r="I14" s="101"/>
      <c r="J14" s="228"/>
      <c r="K14" s="3"/>
      <c r="L14" s="3"/>
      <c r="M14" s="3"/>
      <c r="N14" s="3"/>
    </row>
    <row r="15" spans="1:14" ht="15.75">
      <c r="A15" s="236"/>
      <c r="B15" s="196"/>
      <c r="C15" s="223"/>
      <c r="D15" s="42" t="s">
        <v>90</v>
      </c>
      <c r="E15" s="104">
        <v>45031</v>
      </c>
      <c r="F15" s="104">
        <v>45121</v>
      </c>
      <c r="G15" s="223"/>
      <c r="H15" s="225"/>
      <c r="I15" s="102"/>
      <c r="J15" s="228"/>
      <c r="K15" s="3"/>
      <c r="L15" s="3"/>
      <c r="M15" s="3"/>
      <c r="N15" s="3"/>
    </row>
    <row r="16" spans="1:14" ht="15.75">
      <c r="A16" s="236"/>
      <c r="B16" s="196"/>
      <c r="C16" s="223"/>
      <c r="D16" s="42" t="s">
        <v>88</v>
      </c>
      <c r="E16" s="104">
        <v>44953</v>
      </c>
      <c r="F16" s="107">
        <v>44953</v>
      </c>
      <c r="G16" s="223"/>
      <c r="H16" s="225"/>
      <c r="I16" s="60"/>
      <c r="J16" s="228"/>
      <c r="K16" s="3"/>
      <c r="L16" s="3"/>
      <c r="M16" s="3"/>
      <c r="N16" s="3"/>
    </row>
    <row r="17" spans="1:14" ht="30">
      <c r="A17" s="236"/>
      <c r="B17" s="196"/>
      <c r="C17" s="223"/>
      <c r="D17" s="42" t="s">
        <v>89</v>
      </c>
      <c r="E17" s="104">
        <v>44964</v>
      </c>
      <c r="F17" s="104">
        <v>44964</v>
      </c>
      <c r="G17" s="223"/>
      <c r="H17" s="225"/>
      <c r="I17" s="60"/>
      <c r="J17" s="228"/>
      <c r="K17" s="3"/>
      <c r="L17" s="3"/>
      <c r="M17" s="3"/>
      <c r="N17" s="3"/>
    </row>
    <row r="18" spans="1:14" ht="15.75">
      <c r="A18" s="236"/>
      <c r="B18" s="196"/>
      <c r="C18" s="223"/>
      <c r="D18" s="42" t="s">
        <v>90</v>
      </c>
      <c r="E18" s="104">
        <v>45061</v>
      </c>
      <c r="F18" s="104">
        <v>45152</v>
      </c>
      <c r="G18" s="223"/>
      <c r="H18" s="225"/>
      <c r="I18" s="60"/>
      <c r="J18" s="228"/>
      <c r="K18" s="3"/>
      <c r="L18" s="3"/>
      <c r="M18" s="3"/>
      <c r="N18" s="3"/>
    </row>
    <row r="19" spans="1:14" ht="15.75">
      <c r="A19" s="236"/>
      <c r="B19" s="196"/>
      <c r="C19" s="223"/>
      <c r="D19" s="42" t="s">
        <v>88</v>
      </c>
      <c r="E19" s="107">
        <v>44960</v>
      </c>
      <c r="F19" s="107">
        <v>44960</v>
      </c>
      <c r="G19" s="223"/>
      <c r="H19" s="225"/>
      <c r="I19" s="60"/>
      <c r="J19" s="228"/>
      <c r="K19" s="3"/>
      <c r="L19" s="3"/>
      <c r="M19" s="3"/>
      <c r="N19" s="3"/>
    </row>
    <row r="20" spans="1:14" ht="30">
      <c r="A20" s="236"/>
      <c r="B20" s="196"/>
      <c r="C20" s="223"/>
      <c r="D20" s="42" t="s">
        <v>89</v>
      </c>
      <c r="E20" s="104">
        <v>44971</v>
      </c>
      <c r="F20" s="104">
        <v>44971</v>
      </c>
      <c r="G20" s="223"/>
      <c r="H20" s="225"/>
      <c r="I20" s="60"/>
      <c r="J20" s="228"/>
      <c r="K20" s="3"/>
      <c r="L20" s="3"/>
      <c r="M20" s="3"/>
      <c r="N20" s="3"/>
    </row>
    <row r="21" spans="1:14" ht="15.75">
      <c r="A21" s="236"/>
      <c r="B21" s="196"/>
      <c r="C21" s="223"/>
      <c r="D21" s="42" t="s">
        <v>90</v>
      </c>
      <c r="E21" s="104">
        <v>45056</v>
      </c>
      <c r="F21" s="104">
        <v>45158</v>
      </c>
      <c r="G21" s="223"/>
      <c r="H21" s="225"/>
      <c r="I21" s="60"/>
      <c r="J21" s="228"/>
      <c r="K21" s="3"/>
      <c r="L21" s="3"/>
      <c r="M21" s="3"/>
      <c r="N21" s="3"/>
    </row>
    <row r="22" spans="1:14" ht="15.75">
      <c r="A22" s="236"/>
      <c r="B22" s="196"/>
      <c r="C22" s="223"/>
      <c r="D22" s="42" t="s">
        <v>87</v>
      </c>
      <c r="E22" s="104">
        <v>44977</v>
      </c>
      <c r="F22" s="104">
        <v>44977</v>
      </c>
      <c r="G22" s="223"/>
      <c r="H22" s="225"/>
      <c r="I22" s="60"/>
      <c r="J22" s="228"/>
      <c r="K22" s="3"/>
      <c r="L22" s="3"/>
      <c r="M22" s="3"/>
      <c r="N22" s="3"/>
    </row>
    <row r="23" spans="1:14" ht="15.75">
      <c r="A23" s="236"/>
      <c r="B23" s="196"/>
      <c r="C23" s="223"/>
      <c r="D23" s="42" t="s">
        <v>88</v>
      </c>
      <c r="E23" s="107">
        <v>44992</v>
      </c>
      <c r="F23" s="107">
        <v>44992</v>
      </c>
      <c r="G23" s="223"/>
      <c r="H23" s="225"/>
      <c r="I23" s="60"/>
      <c r="J23" s="228"/>
      <c r="K23" s="3"/>
      <c r="L23" s="3"/>
      <c r="M23" s="3"/>
      <c r="N23" s="3"/>
    </row>
    <row r="24" spans="1:14" ht="30">
      <c r="A24" s="236"/>
      <c r="B24" s="196"/>
      <c r="C24" s="223"/>
      <c r="D24" s="42" t="s">
        <v>89</v>
      </c>
      <c r="E24" s="104">
        <v>45005</v>
      </c>
      <c r="F24" s="104">
        <v>45005</v>
      </c>
      <c r="G24" s="223"/>
      <c r="H24" s="225"/>
      <c r="I24" s="60"/>
      <c r="J24" s="228"/>
      <c r="K24" s="3"/>
      <c r="L24" s="3"/>
      <c r="M24" s="3"/>
      <c r="N24" s="3"/>
    </row>
    <row r="25" spans="1:14" ht="15.75">
      <c r="A25" s="236"/>
      <c r="B25" s="196"/>
      <c r="C25" s="223"/>
      <c r="D25" s="42" t="s">
        <v>90</v>
      </c>
      <c r="E25" s="104">
        <v>45047</v>
      </c>
      <c r="F25" s="104">
        <v>45120</v>
      </c>
      <c r="G25" s="223"/>
      <c r="H25" s="225"/>
      <c r="I25" s="60"/>
      <c r="J25" s="228"/>
      <c r="K25" s="3"/>
      <c r="L25" s="3"/>
      <c r="M25" s="3"/>
      <c r="N25" s="3"/>
    </row>
    <row r="26" spans="1:14" ht="15.75">
      <c r="A26" s="236"/>
      <c r="B26" s="196"/>
      <c r="C26" s="223"/>
      <c r="D26" s="42" t="s">
        <v>87</v>
      </c>
      <c r="E26" s="107">
        <v>44977</v>
      </c>
      <c r="F26" s="107">
        <v>44977</v>
      </c>
      <c r="G26" s="223"/>
      <c r="H26" s="225"/>
      <c r="I26" s="60"/>
      <c r="J26" s="228"/>
      <c r="K26" s="3"/>
      <c r="L26" s="3"/>
      <c r="M26" s="3"/>
      <c r="N26" s="3"/>
    </row>
    <row r="27" spans="1:14" ht="15.75">
      <c r="A27" s="236"/>
      <c r="B27" s="196"/>
      <c r="C27" s="223"/>
      <c r="D27" s="42" t="s">
        <v>88</v>
      </c>
      <c r="E27" s="107">
        <v>44994</v>
      </c>
      <c r="F27" s="107">
        <v>44994</v>
      </c>
      <c r="G27" s="223"/>
      <c r="H27" s="225"/>
      <c r="I27" s="60"/>
      <c r="J27" s="228"/>
      <c r="K27" s="3"/>
      <c r="L27" s="3"/>
      <c r="M27" s="3"/>
      <c r="N27" s="3"/>
    </row>
    <row r="28" spans="1:14" ht="30">
      <c r="A28" s="236"/>
      <c r="B28" s="196"/>
      <c r="C28" s="223"/>
      <c r="D28" s="42" t="s">
        <v>89</v>
      </c>
      <c r="E28" s="107">
        <v>45005</v>
      </c>
      <c r="F28" s="107">
        <v>45005</v>
      </c>
      <c r="G28" s="223"/>
      <c r="H28" s="225"/>
      <c r="I28" s="60"/>
      <c r="J28" s="228"/>
      <c r="K28" s="3"/>
      <c r="L28" s="3"/>
      <c r="M28" s="3"/>
      <c r="N28" s="3"/>
    </row>
    <row r="29" spans="1:14" ht="15.75">
      <c r="A29" s="236"/>
      <c r="B29" s="196"/>
      <c r="C29" s="223"/>
      <c r="D29" s="42" t="s">
        <v>90</v>
      </c>
      <c r="E29" s="107">
        <v>45092</v>
      </c>
      <c r="F29" s="107">
        <v>45152</v>
      </c>
      <c r="G29" s="223"/>
      <c r="H29" s="225"/>
      <c r="I29" s="60"/>
      <c r="J29" s="228"/>
      <c r="K29" s="3"/>
      <c r="L29" s="3"/>
      <c r="M29" s="3"/>
      <c r="N29" s="3"/>
    </row>
    <row r="30" spans="1:14" ht="15.75">
      <c r="A30" s="236"/>
      <c r="B30" s="196"/>
      <c r="C30" s="223"/>
      <c r="D30" s="42" t="s">
        <v>88</v>
      </c>
      <c r="E30" s="107">
        <v>44998</v>
      </c>
      <c r="F30" s="107">
        <v>44998</v>
      </c>
      <c r="G30" s="223"/>
      <c r="H30" s="225"/>
      <c r="I30" s="60"/>
      <c r="J30" s="228"/>
      <c r="K30" s="3"/>
      <c r="L30" s="3"/>
      <c r="M30" s="3"/>
      <c r="N30" s="3"/>
    </row>
    <row r="31" spans="1:14" ht="30">
      <c r="A31" s="236"/>
      <c r="B31" s="196"/>
      <c r="C31" s="223"/>
      <c r="D31" s="42" t="s">
        <v>89</v>
      </c>
      <c r="E31" s="104">
        <v>45009</v>
      </c>
      <c r="F31" s="104">
        <v>45009</v>
      </c>
      <c r="G31" s="223"/>
      <c r="H31" s="225"/>
      <c r="I31" s="60"/>
      <c r="J31" s="228"/>
      <c r="K31" s="3"/>
      <c r="L31" s="3"/>
      <c r="M31" s="3"/>
      <c r="N31" s="3"/>
    </row>
    <row r="32" spans="1:14" ht="15.75">
      <c r="A32" s="236"/>
      <c r="B32" s="196"/>
      <c r="C32" s="223"/>
      <c r="D32" s="42" t="s">
        <v>90</v>
      </c>
      <c r="E32" s="104">
        <v>45056</v>
      </c>
      <c r="F32" s="104">
        <v>45116</v>
      </c>
      <c r="G32" s="223"/>
      <c r="H32" s="225"/>
      <c r="I32" s="100"/>
      <c r="J32" s="228"/>
      <c r="K32" s="3"/>
      <c r="L32" s="3"/>
      <c r="M32" s="3"/>
      <c r="N32" s="3"/>
    </row>
    <row r="33" spans="1:14" ht="15.75">
      <c r="A33" s="236"/>
      <c r="B33" s="196"/>
      <c r="C33" s="223"/>
      <c r="D33" s="42" t="s">
        <v>87</v>
      </c>
      <c r="E33" s="104">
        <v>44995</v>
      </c>
      <c r="F33" s="104">
        <v>44995</v>
      </c>
      <c r="G33" s="223"/>
      <c r="H33" s="225"/>
      <c r="I33" s="101"/>
      <c r="J33" s="228"/>
      <c r="K33" s="3"/>
      <c r="L33" s="3"/>
      <c r="M33" s="3"/>
      <c r="N33" s="3"/>
    </row>
    <row r="34" spans="1:14" ht="15.75">
      <c r="A34" s="236"/>
      <c r="B34" s="196"/>
      <c r="C34" s="223"/>
      <c r="D34" s="42" t="s">
        <v>88</v>
      </c>
      <c r="E34" s="107">
        <v>45009</v>
      </c>
      <c r="F34" s="107">
        <v>45009</v>
      </c>
      <c r="G34" s="223"/>
      <c r="H34" s="225"/>
      <c r="I34" s="101"/>
      <c r="J34" s="228"/>
      <c r="K34" s="3"/>
      <c r="L34" s="3"/>
      <c r="M34" s="3"/>
      <c r="N34" s="3"/>
    </row>
    <row r="35" spans="1:14" ht="30">
      <c r="A35" s="236"/>
      <c r="B35" s="196"/>
      <c r="C35" s="223"/>
      <c r="D35" s="42" t="s">
        <v>89</v>
      </c>
      <c r="E35" s="104">
        <v>45020</v>
      </c>
      <c r="F35" s="104">
        <v>45020</v>
      </c>
      <c r="G35" s="223"/>
      <c r="H35" s="225"/>
      <c r="I35" s="101"/>
      <c r="J35" s="228"/>
      <c r="K35" s="3"/>
      <c r="L35" s="3"/>
      <c r="M35" s="3"/>
      <c r="N35" s="3"/>
    </row>
    <row r="36" spans="1:14" ht="15.75">
      <c r="A36" s="236"/>
      <c r="B36" s="196"/>
      <c r="C36" s="223"/>
      <c r="D36" s="42" t="s">
        <v>90</v>
      </c>
      <c r="E36" s="104">
        <v>45047</v>
      </c>
      <c r="F36" s="104">
        <v>45119</v>
      </c>
      <c r="G36" s="223"/>
      <c r="H36" s="225"/>
      <c r="I36" s="101"/>
      <c r="J36" s="228"/>
      <c r="K36" s="3"/>
      <c r="L36" s="3"/>
      <c r="M36" s="3"/>
      <c r="N36" s="3"/>
    </row>
    <row r="37" spans="1:14" ht="15.75">
      <c r="A37" s="236"/>
      <c r="B37" s="196"/>
      <c r="C37" s="223"/>
      <c r="D37" s="42" t="s">
        <v>87</v>
      </c>
      <c r="E37" s="104">
        <v>44995</v>
      </c>
      <c r="F37" s="104">
        <v>44995</v>
      </c>
      <c r="G37" s="223"/>
      <c r="H37" s="225"/>
      <c r="I37" s="102"/>
      <c r="J37" s="228"/>
      <c r="K37" s="3"/>
      <c r="L37" s="3"/>
      <c r="M37" s="3"/>
      <c r="N37" s="3"/>
    </row>
    <row r="38" spans="1:14" ht="15.75">
      <c r="A38" s="236"/>
      <c r="B38" s="196"/>
      <c r="C38" s="223"/>
      <c r="D38" s="42" t="s">
        <v>88</v>
      </c>
      <c r="E38" s="107">
        <v>45044</v>
      </c>
      <c r="F38" s="107">
        <v>45044</v>
      </c>
      <c r="G38" s="223"/>
      <c r="H38" s="225"/>
      <c r="I38" s="92"/>
      <c r="J38" s="228"/>
      <c r="K38" s="3"/>
      <c r="L38" s="3"/>
      <c r="M38" s="3"/>
      <c r="N38" s="3"/>
    </row>
    <row r="39" spans="1:14" ht="30">
      <c r="A39" s="236"/>
      <c r="B39" s="196"/>
      <c r="C39" s="223"/>
      <c r="D39" s="42" t="s">
        <v>89</v>
      </c>
      <c r="E39" s="104">
        <v>45056</v>
      </c>
      <c r="F39" s="104">
        <v>45056</v>
      </c>
      <c r="G39" s="223"/>
      <c r="H39" s="225"/>
      <c r="I39" s="60"/>
      <c r="J39" s="228"/>
      <c r="K39" s="3"/>
      <c r="L39" s="3"/>
      <c r="M39" s="3"/>
      <c r="N39" s="3"/>
    </row>
    <row r="40" spans="1:14" ht="15.75">
      <c r="A40" s="236"/>
      <c r="B40" s="196"/>
      <c r="C40" s="223"/>
      <c r="D40" s="42" t="s">
        <v>90</v>
      </c>
      <c r="E40" s="104">
        <v>45078</v>
      </c>
      <c r="F40" s="104">
        <v>45138</v>
      </c>
      <c r="G40" s="223"/>
      <c r="H40" s="225"/>
      <c r="I40" s="60"/>
      <c r="J40" s="228"/>
      <c r="K40" s="3"/>
      <c r="L40" s="3"/>
      <c r="M40" s="3"/>
      <c r="N40" s="3"/>
    </row>
    <row r="41" spans="1:14" ht="15.75">
      <c r="A41" s="236"/>
      <c r="B41" s="196"/>
      <c r="C41" s="223"/>
      <c r="D41" s="42" t="s">
        <v>87</v>
      </c>
      <c r="E41" s="104">
        <v>45077</v>
      </c>
      <c r="F41" s="104">
        <v>45077</v>
      </c>
      <c r="G41" s="223"/>
      <c r="H41" s="225"/>
      <c r="I41" s="60"/>
      <c r="J41" s="228"/>
      <c r="K41" s="3"/>
      <c r="L41" s="3"/>
      <c r="M41" s="3"/>
      <c r="N41" s="3"/>
    </row>
    <row r="42" spans="1:14" ht="15.75">
      <c r="A42" s="236"/>
      <c r="B42" s="196"/>
      <c r="C42" s="223"/>
      <c r="D42" s="42" t="s">
        <v>88</v>
      </c>
      <c r="E42" s="107">
        <v>45103</v>
      </c>
      <c r="F42" s="107">
        <v>45103</v>
      </c>
      <c r="G42" s="223"/>
      <c r="H42" s="225"/>
      <c r="I42" s="60"/>
      <c r="J42" s="228"/>
      <c r="K42" s="3"/>
      <c r="L42" s="3"/>
      <c r="M42" s="3"/>
      <c r="N42" s="3"/>
    </row>
    <row r="43" spans="1:14" ht="30">
      <c r="A43" s="236"/>
      <c r="B43" s="196"/>
      <c r="C43" s="223"/>
      <c r="D43" s="42" t="s">
        <v>89</v>
      </c>
      <c r="E43" s="104">
        <v>45117</v>
      </c>
      <c r="F43" s="104">
        <v>45117</v>
      </c>
      <c r="G43" s="223"/>
      <c r="H43" s="225"/>
      <c r="I43" s="60"/>
      <c r="J43" s="228"/>
      <c r="K43" s="3"/>
      <c r="L43" s="3"/>
      <c r="M43" s="3"/>
      <c r="N43" s="3"/>
    </row>
    <row r="44" spans="1:14" ht="15.75">
      <c r="A44" s="236"/>
      <c r="B44" s="196"/>
      <c r="C44" s="223"/>
      <c r="D44" s="42" t="s">
        <v>90</v>
      </c>
      <c r="E44" s="104">
        <v>45139</v>
      </c>
      <c r="F44" s="104">
        <v>45168</v>
      </c>
      <c r="G44" s="223"/>
      <c r="H44" s="225"/>
      <c r="I44" s="60"/>
      <c r="J44" s="228"/>
      <c r="K44" s="3"/>
      <c r="L44" s="3"/>
      <c r="M44" s="3"/>
      <c r="N44" s="3"/>
    </row>
    <row r="45" spans="1:14" ht="15.75">
      <c r="A45" s="236"/>
      <c r="B45" s="196"/>
      <c r="C45" s="223"/>
      <c r="D45" s="42" t="s">
        <v>87</v>
      </c>
      <c r="E45" s="104">
        <v>45092</v>
      </c>
      <c r="F45" s="104">
        <v>45092</v>
      </c>
      <c r="G45" s="223"/>
      <c r="H45" s="225"/>
      <c r="I45" s="60"/>
      <c r="J45" s="228"/>
      <c r="K45" s="3"/>
      <c r="L45" s="3"/>
      <c r="M45" s="3"/>
      <c r="N45" s="3"/>
    </row>
    <row r="46" spans="1:14" ht="15.75">
      <c r="A46" s="236"/>
      <c r="B46" s="196"/>
      <c r="C46" s="223"/>
      <c r="D46" s="42" t="s">
        <v>88</v>
      </c>
      <c r="E46" s="104">
        <v>45111</v>
      </c>
      <c r="F46" s="104">
        <v>45111</v>
      </c>
      <c r="G46" s="223"/>
      <c r="H46" s="225"/>
      <c r="I46" s="60"/>
      <c r="J46" s="228"/>
      <c r="K46" s="3"/>
      <c r="L46" s="3"/>
      <c r="M46" s="3"/>
      <c r="N46" s="3"/>
    </row>
    <row r="47" spans="1:14" ht="21" customHeight="1">
      <c r="A47" s="236"/>
      <c r="B47" s="196"/>
      <c r="C47" s="223"/>
      <c r="D47" s="42" t="s">
        <v>89</v>
      </c>
      <c r="E47" s="104">
        <v>45124</v>
      </c>
      <c r="F47" s="104">
        <v>45124</v>
      </c>
      <c r="G47" s="223"/>
      <c r="H47" s="225"/>
      <c r="I47" s="60"/>
      <c r="J47" s="228"/>
      <c r="K47" s="3"/>
      <c r="L47" s="3"/>
      <c r="M47" s="3"/>
      <c r="N47" s="3"/>
    </row>
    <row r="48" spans="1:14" ht="15.75" customHeight="1">
      <c r="A48" s="236"/>
      <c r="B48" s="196"/>
      <c r="C48" s="223"/>
      <c r="D48" s="42" t="s">
        <v>90</v>
      </c>
      <c r="E48" s="104">
        <v>45124</v>
      </c>
      <c r="F48" s="104">
        <v>45199</v>
      </c>
      <c r="G48" s="223"/>
      <c r="H48" s="225"/>
      <c r="I48" s="60"/>
      <c r="J48" s="228"/>
      <c r="K48" s="3"/>
      <c r="L48" s="3"/>
      <c r="M48" s="3"/>
      <c r="N48" s="3"/>
    </row>
    <row r="49" spans="1:14" ht="15.75">
      <c r="A49" s="236"/>
      <c r="B49" s="196"/>
      <c r="C49" s="223"/>
      <c r="D49" s="42" t="s">
        <v>87</v>
      </c>
      <c r="E49" s="104">
        <v>45127</v>
      </c>
      <c r="F49" s="104">
        <v>45127</v>
      </c>
      <c r="G49" s="223"/>
      <c r="H49" s="225"/>
      <c r="I49" s="60"/>
      <c r="J49" s="228"/>
      <c r="K49" s="3"/>
      <c r="L49" s="3"/>
      <c r="M49" s="3"/>
      <c r="N49" s="3"/>
    </row>
    <row r="50" spans="1:14" ht="30">
      <c r="A50" s="236"/>
      <c r="B50" s="196"/>
      <c r="C50" s="223"/>
      <c r="D50" s="42" t="s">
        <v>89</v>
      </c>
      <c r="E50" s="104">
        <v>45135</v>
      </c>
      <c r="F50" s="104">
        <v>45135</v>
      </c>
      <c r="G50" s="223"/>
      <c r="H50" s="225"/>
      <c r="I50" s="60"/>
      <c r="J50" s="228"/>
      <c r="K50" s="3"/>
      <c r="L50" s="3"/>
      <c r="M50" s="3"/>
      <c r="N50" s="3"/>
    </row>
    <row r="51" spans="1:14" ht="15.75">
      <c r="A51" s="236"/>
      <c r="B51" s="196"/>
      <c r="C51" s="223"/>
      <c r="D51" s="42" t="s">
        <v>90</v>
      </c>
      <c r="E51" s="104">
        <v>45135</v>
      </c>
      <c r="F51" s="104">
        <v>45199</v>
      </c>
      <c r="G51" s="223"/>
      <c r="H51" s="225"/>
      <c r="I51" s="60"/>
      <c r="J51" s="228"/>
      <c r="K51" s="3"/>
      <c r="L51" s="3"/>
      <c r="M51" s="3"/>
      <c r="N51" s="3"/>
    </row>
    <row r="52" spans="1:14" ht="15.75">
      <c r="A52" s="236"/>
      <c r="B52" s="196"/>
      <c r="C52" s="223"/>
      <c r="D52" s="42" t="s">
        <v>87</v>
      </c>
      <c r="E52" s="104">
        <v>45127</v>
      </c>
      <c r="F52" s="104">
        <v>45127</v>
      </c>
      <c r="G52" s="223"/>
      <c r="H52" s="225"/>
      <c r="I52" s="60"/>
      <c r="J52" s="228"/>
      <c r="K52" s="3"/>
      <c r="L52" s="3"/>
      <c r="M52" s="3"/>
      <c r="N52" s="3"/>
    </row>
    <row r="53" spans="1:14" ht="28.5" customHeight="1">
      <c r="A53" s="236"/>
      <c r="B53" s="196"/>
      <c r="C53" s="223"/>
      <c r="D53" s="42" t="s">
        <v>89</v>
      </c>
      <c r="E53" s="104">
        <v>45140</v>
      </c>
      <c r="F53" s="104">
        <v>45140</v>
      </c>
      <c r="G53" s="223"/>
      <c r="H53" s="225"/>
      <c r="I53" s="60"/>
      <c r="J53" s="228"/>
      <c r="K53" s="3"/>
      <c r="L53" s="3"/>
      <c r="M53" s="3"/>
      <c r="N53" s="3"/>
    </row>
    <row r="54" spans="1:14" ht="30" customHeight="1">
      <c r="A54" s="237"/>
      <c r="B54" s="193"/>
      <c r="C54" s="231"/>
      <c r="D54" s="42" t="s">
        <v>90</v>
      </c>
      <c r="E54" s="104">
        <v>45140</v>
      </c>
      <c r="F54" s="104">
        <v>45168</v>
      </c>
      <c r="G54" s="231"/>
      <c r="H54" s="226"/>
      <c r="I54" s="60"/>
      <c r="J54" s="229"/>
      <c r="K54" s="3"/>
      <c r="L54" s="3"/>
      <c r="M54" s="3"/>
      <c r="N54" s="3"/>
    </row>
    <row r="55" spans="1:14" ht="28.5" customHeight="1">
      <c r="A55" s="235" t="s">
        <v>249</v>
      </c>
      <c r="B55" s="192" t="s">
        <v>147</v>
      </c>
      <c r="C55" s="224" t="s">
        <v>74</v>
      </c>
      <c r="D55" s="42" t="s">
        <v>87</v>
      </c>
      <c r="E55" s="104">
        <v>44970</v>
      </c>
      <c r="F55" s="104">
        <v>44970</v>
      </c>
      <c r="G55" s="224" t="s">
        <v>139</v>
      </c>
      <c r="H55" s="224" t="s">
        <v>129</v>
      </c>
      <c r="I55" s="60"/>
      <c r="J55" s="227">
        <v>389.108</v>
      </c>
      <c r="K55" s="3"/>
      <c r="L55" s="3"/>
      <c r="M55" s="3"/>
      <c r="N55" s="3"/>
    </row>
    <row r="56" spans="1:14" ht="35.25" customHeight="1">
      <c r="A56" s="236"/>
      <c r="B56" s="196"/>
      <c r="C56" s="225"/>
      <c r="D56" s="42" t="s">
        <v>89</v>
      </c>
      <c r="E56" s="104">
        <v>44973</v>
      </c>
      <c r="F56" s="104">
        <v>44973</v>
      </c>
      <c r="G56" s="225"/>
      <c r="H56" s="225"/>
      <c r="I56" s="101"/>
      <c r="J56" s="228"/>
      <c r="K56" s="3"/>
      <c r="L56" s="3"/>
      <c r="M56" s="3"/>
      <c r="N56" s="3"/>
    </row>
    <row r="57" spans="1:14" ht="15.75" customHeight="1">
      <c r="A57" s="236"/>
      <c r="B57" s="196"/>
      <c r="C57" s="225"/>
      <c r="D57" s="42" t="s">
        <v>149</v>
      </c>
      <c r="E57" s="104">
        <v>44977</v>
      </c>
      <c r="F57" s="104">
        <v>44977</v>
      </c>
      <c r="G57" s="225"/>
      <c r="H57" s="225"/>
      <c r="I57" s="101"/>
      <c r="J57" s="228"/>
      <c r="K57" s="3"/>
      <c r="L57" s="3"/>
      <c r="M57" s="3"/>
      <c r="N57" s="3"/>
    </row>
    <row r="58" spans="1:14" ht="15.75">
      <c r="A58" s="236"/>
      <c r="B58" s="196"/>
      <c r="C58" s="225"/>
      <c r="D58" s="42" t="s">
        <v>87</v>
      </c>
      <c r="E58" s="104">
        <v>45112</v>
      </c>
      <c r="F58" s="104">
        <v>45112</v>
      </c>
      <c r="G58" s="225"/>
      <c r="H58" s="225"/>
      <c r="I58" s="102"/>
      <c r="J58" s="228"/>
      <c r="K58" s="3"/>
      <c r="L58" s="3"/>
      <c r="M58" s="3"/>
      <c r="N58" s="3"/>
    </row>
    <row r="59" spans="1:14" ht="33.75" customHeight="1">
      <c r="A59" s="236"/>
      <c r="B59" s="196"/>
      <c r="C59" s="225"/>
      <c r="D59" s="42" t="s">
        <v>89</v>
      </c>
      <c r="E59" s="104">
        <v>45125</v>
      </c>
      <c r="F59" s="104">
        <v>45125</v>
      </c>
      <c r="G59" s="225"/>
      <c r="H59" s="225"/>
      <c r="I59" s="60"/>
      <c r="J59" s="228"/>
      <c r="K59" s="3"/>
      <c r="L59" s="3"/>
      <c r="M59" s="3"/>
      <c r="N59" s="3"/>
    </row>
    <row r="60" spans="1:14" ht="63" customHeight="1">
      <c r="A60" s="237"/>
      <c r="B60" s="193"/>
      <c r="C60" s="226"/>
      <c r="D60" s="42" t="s">
        <v>149</v>
      </c>
      <c r="E60" s="104">
        <v>45125</v>
      </c>
      <c r="F60" s="104">
        <v>45184</v>
      </c>
      <c r="G60" s="226"/>
      <c r="H60" s="226"/>
      <c r="I60" s="60"/>
      <c r="J60" s="229"/>
      <c r="K60" s="3"/>
      <c r="L60" s="3"/>
      <c r="M60" s="3"/>
      <c r="N60" s="3"/>
    </row>
    <row r="61" spans="1:14" ht="15.75">
      <c r="A61" s="235" t="s">
        <v>250</v>
      </c>
      <c r="B61" s="192" t="s">
        <v>144</v>
      </c>
      <c r="C61" s="224" t="s">
        <v>74</v>
      </c>
      <c r="D61" s="42" t="s">
        <v>87</v>
      </c>
      <c r="E61" s="107">
        <v>45065</v>
      </c>
      <c r="F61" s="107">
        <v>45065</v>
      </c>
      <c r="G61" s="224" t="s">
        <v>233</v>
      </c>
      <c r="H61" s="224" t="s">
        <v>186</v>
      </c>
      <c r="I61" s="108"/>
      <c r="J61" s="227">
        <v>93.6</v>
      </c>
      <c r="K61" s="3"/>
      <c r="L61" s="3"/>
      <c r="M61" s="3"/>
      <c r="N61" s="3"/>
    </row>
    <row r="62" spans="1:14" ht="44.25" customHeight="1">
      <c r="A62" s="236"/>
      <c r="B62" s="196"/>
      <c r="C62" s="225"/>
      <c r="D62" s="42" t="s">
        <v>89</v>
      </c>
      <c r="E62" s="107">
        <v>45069</v>
      </c>
      <c r="F62" s="107">
        <v>45069</v>
      </c>
      <c r="G62" s="225"/>
      <c r="H62" s="225"/>
      <c r="I62" s="108"/>
      <c r="J62" s="228"/>
      <c r="K62" s="3"/>
      <c r="L62" s="3"/>
      <c r="M62" s="3"/>
      <c r="N62" s="3"/>
    </row>
    <row r="63" spans="1:14" ht="28.5" customHeight="1">
      <c r="A63" s="236"/>
      <c r="B63" s="196"/>
      <c r="C63" s="225"/>
      <c r="D63" s="42" t="s">
        <v>149</v>
      </c>
      <c r="E63" s="104">
        <v>45139</v>
      </c>
      <c r="F63" s="104">
        <v>45168</v>
      </c>
      <c r="G63" s="225"/>
      <c r="H63" s="225"/>
      <c r="I63" s="108"/>
      <c r="J63" s="228"/>
      <c r="K63" s="3"/>
      <c r="L63" s="3"/>
      <c r="M63" s="3"/>
      <c r="N63" s="3"/>
    </row>
    <row r="64" spans="1:14" ht="15.75">
      <c r="A64" s="236"/>
      <c r="B64" s="196"/>
      <c r="C64" s="225"/>
      <c r="D64" s="42" t="s">
        <v>87</v>
      </c>
      <c r="E64" s="107">
        <v>45199</v>
      </c>
      <c r="F64" s="107">
        <v>45199</v>
      </c>
      <c r="G64" s="225"/>
      <c r="H64" s="225"/>
      <c r="I64" s="117"/>
      <c r="J64" s="228"/>
      <c r="K64" s="3"/>
      <c r="L64" s="3"/>
      <c r="M64" s="3"/>
      <c r="N64" s="3"/>
    </row>
    <row r="65" spans="1:14" ht="30">
      <c r="A65" s="236"/>
      <c r="B65" s="196"/>
      <c r="C65" s="225"/>
      <c r="D65" s="42" t="s">
        <v>89</v>
      </c>
      <c r="E65" s="107">
        <v>45204</v>
      </c>
      <c r="F65" s="107">
        <v>45204</v>
      </c>
      <c r="G65" s="225"/>
      <c r="H65" s="225"/>
      <c r="I65" s="117"/>
      <c r="J65" s="228"/>
      <c r="K65" s="3"/>
      <c r="L65" s="3"/>
      <c r="M65" s="3"/>
      <c r="N65" s="3"/>
    </row>
    <row r="66" spans="1:14" ht="24.75" customHeight="1">
      <c r="A66" s="237"/>
      <c r="B66" s="193"/>
      <c r="C66" s="226"/>
      <c r="D66" s="42" t="s">
        <v>149</v>
      </c>
      <c r="E66" s="104">
        <v>45245</v>
      </c>
      <c r="F66" s="104">
        <v>45245</v>
      </c>
      <c r="G66" s="226"/>
      <c r="H66" s="226"/>
      <c r="I66" s="117"/>
      <c r="J66" s="229"/>
      <c r="K66" s="3"/>
      <c r="L66" s="3"/>
      <c r="M66" s="3"/>
      <c r="N66" s="3"/>
    </row>
    <row r="67" spans="1:14" ht="190.5" customHeight="1">
      <c r="A67" s="96" t="s">
        <v>61</v>
      </c>
      <c r="B67" s="95" t="s">
        <v>285</v>
      </c>
      <c r="C67" s="99" t="s">
        <v>74</v>
      </c>
      <c r="D67" s="204" t="s">
        <v>179</v>
      </c>
      <c r="E67" s="205"/>
      <c r="F67" s="206"/>
      <c r="G67" s="42" t="s">
        <v>187</v>
      </c>
      <c r="H67" s="42" t="s">
        <v>156</v>
      </c>
      <c r="I67" s="108"/>
      <c r="J67" s="73">
        <v>0</v>
      </c>
      <c r="K67" s="3"/>
      <c r="L67" s="3"/>
      <c r="M67" s="3"/>
      <c r="N67" s="3"/>
    </row>
    <row r="68" spans="1:14" ht="24.75" customHeight="1">
      <c r="A68" s="207" t="s">
        <v>142</v>
      </c>
      <c r="B68" s="159" t="s">
        <v>286</v>
      </c>
      <c r="C68" s="208" t="s">
        <v>74</v>
      </c>
      <c r="D68" s="42" t="s">
        <v>188</v>
      </c>
      <c r="E68" s="104">
        <v>44963</v>
      </c>
      <c r="F68" s="104">
        <v>44963</v>
      </c>
      <c r="G68" s="209" t="s">
        <v>199</v>
      </c>
      <c r="H68" s="210" t="s">
        <v>186</v>
      </c>
      <c r="I68" s="232" t="s">
        <v>180</v>
      </c>
      <c r="J68" s="227">
        <v>2589</v>
      </c>
      <c r="K68" s="3"/>
      <c r="L68" s="3"/>
      <c r="M68" s="3"/>
      <c r="N68" s="3"/>
    </row>
    <row r="69" spans="1:14" ht="24.75" customHeight="1">
      <c r="A69" s="207"/>
      <c r="B69" s="159"/>
      <c r="C69" s="208"/>
      <c r="D69" s="42" t="s">
        <v>89</v>
      </c>
      <c r="E69" s="104">
        <v>44977</v>
      </c>
      <c r="F69" s="104">
        <v>44977</v>
      </c>
      <c r="G69" s="209"/>
      <c r="H69" s="211"/>
      <c r="I69" s="232"/>
      <c r="J69" s="228"/>
      <c r="K69" s="3"/>
      <c r="L69" s="3"/>
      <c r="M69" s="3"/>
      <c r="N69" s="3"/>
    </row>
    <row r="70" spans="1:14" ht="24.75" customHeight="1">
      <c r="A70" s="207"/>
      <c r="B70" s="159"/>
      <c r="C70" s="208"/>
      <c r="D70" s="42" t="s">
        <v>149</v>
      </c>
      <c r="E70" s="104">
        <v>45078</v>
      </c>
      <c r="F70" s="104">
        <v>45078</v>
      </c>
      <c r="G70" s="209"/>
      <c r="H70" s="211"/>
      <c r="I70" s="232"/>
      <c r="J70" s="228"/>
      <c r="K70" s="3"/>
      <c r="L70" s="3"/>
      <c r="M70" s="3"/>
      <c r="N70" s="3"/>
    </row>
    <row r="71" spans="1:14" ht="24.75" customHeight="1">
      <c r="A71" s="207"/>
      <c r="B71" s="159"/>
      <c r="C71" s="208"/>
      <c r="D71" s="42" t="s">
        <v>87</v>
      </c>
      <c r="E71" s="104">
        <v>45007</v>
      </c>
      <c r="F71" s="104">
        <v>45007</v>
      </c>
      <c r="G71" s="209"/>
      <c r="H71" s="211"/>
      <c r="I71" s="125"/>
      <c r="J71" s="228"/>
      <c r="K71" s="3"/>
      <c r="L71" s="3"/>
      <c r="M71" s="3"/>
      <c r="N71" s="3"/>
    </row>
    <row r="72" spans="1:14" ht="24.75" customHeight="1">
      <c r="A72" s="207"/>
      <c r="B72" s="159"/>
      <c r="C72" s="208"/>
      <c r="D72" s="42" t="s">
        <v>89</v>
      </c>
      <c r="E72" s="104">
        <v>45009</v>
      </c>
      <c r="F72" s="104">
        <v>45009</v>
      </c>
      <c r="G72" s="209"/>
      <c r="H72" s="211"/>
      <c r="I72" s="125"/>
      <c r="J72" s="228"/>
      <c r="K72" s="3"/>
      <c r="L72" s="3"/>
      <c r="M72" s="3"/>
      <c r="N72" s="3"/>
    </row>
    <row r="73" spans="1:14" ht="24.75" customHeight="1">
      <c r="A73" s="207"/>
      <c r="B73" s="159"/>
      <c r="C73" s="208"/>
      <c r="D73" s="42" t="s">
        <v>149</v>
      </c>
      <c r="E73" s="104">
        <v>45046</v>
      </c>
      <c r="F73" s="104">
        <v>45046</v>
      </c>
      <c r="G73" s="209"/>
      <c r="H73" s="211"/>
      <c r="I73" s="125"/>
      <c r="J73" s="228"/>
      <c r="K73" s="3"/>
      <c r="L73" s="3"/>
      <c r="M73" s="3"/>
      <c r="N73" s="3"/>
    </row>
    <row r="74" spans="1:14" ht="24.75" customHeight="1">
      <c r="A74" s="207"/>
      <c r="B74" s="159"/>
      <c r="C74" s="208"/>
      <c r="D74" s="42" t="s">
        <v>87</v>
      </c>
      <c r="E74" s="104">
        <v>45005</v>
      </c>
      <c r="F74" s="104">
        <v>45005</v>
      </c>
      <c r="G74" s="209"/>
      <c r="H74" s="211"/>
      <c r="I74" s="125"/>
      <c r="J74" s="228"/>
      <c r="K74" s="3"/>
      <c r="L74" s="3"/>
      <c r="M74" s="3"/>
      <c r="N74" s="3"/>
    </row>
    <row r="75" spans="1:14" ht="24.75" customHeight="1">
      <c r="A75" s="207"/>
      <c r="B75" s="159"/>
      <c r="C75" s="208"/>
      <c r="D75" s="42" t="s">
        <v>89</v>
      </c>
      <c r="E75" s="104">
        <v>45009</v>
      </c>
      <c r="F75" s="104">
        <v>45009</v>
      </c>
      <c r="G75" s="209"/>
      <c r="H75" s="211"/>
      <c r="I75" s="125"/>
      <c r="J75" s="228"/>
      <c r="K75" s="3"/>
      <c r="L75" s="3"/>
      <c r="M75" s="3"/>
      <c r="N75" s="3"/>
    </row>
    <row r="76" spans="1:14" ht="24.75" customHeight="1">
      <c r="A76" s="207"/>
      <c r="B76" s="159"/>
      <c r="C76" s="208"/>
      <c r="D76" s="42" t="s">
        <v>149</v>
      </c>
      <c r="E76" s="104">
        <v>45046</v>
      </c>
      <c r="F76" s="104">
        <v>45046</v>
      </c>
      <c r="G76" s="209"/>
      <c r="H76" s="212"/>
      <c r="I76" s="125"/>
      <c r="J76" s="229"/>
      <c r="K76" s="3"/>
      <c r="L76" s="3"/>
      <c r="M76" s="3"/>
      <c r="N76" s="3"/>
    </row>
    <row r="77" spans="1:14" ht="24.75" customHeight="1">
      <c r="A77" s="235" t="s">
        <v>171</v>
      </c>
      <c r="B77" s="192" t="s">
        <v>287</v>
      </c>
      <c r="C77" s="222" t="s">
        <v>74</v>
      </c>
      <c r="D77" s="42" t="s">
        <v>87</v>
      </c>
      <c r="E77" s="104">
        <v>45062</v>
      </c>
      <c r="F77" s="104">
        <v>45062</v>
      </c>
      <c r="G77" s="233" t="s">
        <v>201</v>
      </c>
      <c r="H77" s="238" t="s">
        <v>200</v>
      </c>
      <c r="I77" s="241" t="s">
        <v>180</v>
      </c>
      <c r="J77" s="227">
        <v>45</v>
      </c>
      <c r="K77" s="3"/>
      <c r="L77" s="3"/>
      <c r="M77" s="3"/>
      <c r="N77" s="3"/>
    </row>
    <row r="78" spans="1:14" ht="24.75" customHeight="1">
      <c r="A78" s="236"/>
      <c r="B78" s="196"/>
      <c r="C78" s="223"/>
      <c r="D78" s="42" t="s">
        <v>89</v>
      </c>
      <c r="E78" s="104">
        <v>45069</v>
      </c>
      <c r="F78" s="104">
        <v>45069</v>
      </c>
      <c r="G78" s="234"/>
      <c r="H78" s="239"/>
      <c r="I78" s="242"/>
      <c r="J78" s="228"/>
      <c r="K78" s="3"/>
      <c r="L78" s="3"/>
      <c r="M78" s="3"/>
      <c r="N78" s="3"/>
    </row>
    <row r="79" spans="1:14" ht="24.75" customHeight="1">
      <c r="A79" s="236"/>
      <c r="B79" s="196"/>
      <c r="C79" s="223"/>
      <c r="D79" s="42" t="s">
        <v>149</v>
      </c>
      <c r="E79" s="104">
        <v>45082</v>
      </c>
      <c r="F79" s="104">
        <v>45082</v>
      </c>
      <c r="G79" s="234"/>
      <c r="H79" s="239"/>
      <c r="I79" s="242"/>
      <c r="J79" s="228"/>
      <c r="K79" s="3"/>
      <c r="L79" s="3"/>
      <c r="M79" s="3"/>
      <c r="N79" s="3"/>
    </row>
    <row r="80" spans="1:14" ht="24.75" customHeight="1">
      <c r="A80" s="236"/>
      <c r="B80" s="196"/>
      <c r="C80" s="223"/>
      <c r="D80" s="42" t="s">
        <v>87</v>
      </c>
      <c r="E80" s="104">
        <v>45062</v>
      </c>
      <c r="F80" s="104">
        <v>45062</v>
      </c>
      <c r="G80" s="233" t="s">
        <v>202</v>
      </c>
      <c r="H80" s="239"/>
      <c r="I80" s="126"/>
      <c r="J80" s="228"/>
      <c r="K80" s="3"/>
      <c r="L80" s="3"/>
      <c r="M80" s="3"/>
      <c r="N80" s="3"/>
    </row>
    <row r="81" spans="1:14" ht="24.75" customHeight="1">
      <c r="A81" s="236"/>
      <c r="B81" s="196"/>
      <c r="C81" s="223"/>
      <c r="D81" s="42" t="s">
        <v>89</v>
      </c>
      <c r="E81" s="104">
        <v>45072</v>
      </c>
      <c r="F81" s="104">
        <v>45072</v>
      </c>
      <c r="G81" s="234"/>
      <c r="H81" s="239"/>
      <c r="I81" s="126"/>
      <c r="J81" s="228"/>
      <c r="K81" s="3"/>
      <c r="L81" s="3"/>
      <c r="M81" s="3"/>
      <c r="N81" s="3"/>
    </row>
    <row r="82" spans="1:14" ht="24.75" customHeight="1">
      <c r="A82" s="236"/>
      <c r="B82" s="193"/>
      <c r="C82" s="223"/>
      <c r="D82" s="42" t="s">
        <v>149</v>
      </c>
      <c r="E82" s="104">
        <v>45083</v>
      </c>
      <c r="F82" s="104">
        <v>45083</v>
      </c>
      <c r="G82" s="234"/>
      <c r="H82" s="240"/>
      <c r="I82" s="126"/>
      <c r="J82" s="229"/>
      <c r="K82" s="3"/>
      <c r="L82" s="3"/>
      <c r="M82" s="3"/>
      <c r="N82" s="3"/>
    </row>
    <row r="83" spans="1:14" ht="24.75" customHeight="1">
      <c r="A83" s="192" t="s">
        <v>254</v>
      </c>
      <c r="B83" s="192" t="s">
        <v>225</v>
      </c>
      <c r="C83" s="192" t="s">
        <v>74</v>
      </c>
      <c r="D83" s="42" t="s">
        <v>87</v>
      </c>
      <c r="E83" s="107">
        <v>45168</v>
      </c>
      <c r="F83" s="107">
        <v>45168</v>
      </c>
      <c r="G83" s="151" t="s">
        <v>232</v>
      </c>
      <c r="H83" s="254" t="s">
        <v>226</v>
      </c>
      <c r="I83" s="12"/>
      <c r="J83" s="272">
        <v>11485.30612</v>
      </c>
      <c r="K83" s="3"/>
      <c r="L83" s="3"/>
      <c r="M83" s="3"/>
      <c r="N83" s="3"/>
    </row>
    <row r="84" spans="1:14" ht="21" customHeight="1">
      <c r="A84" s="196"/>
      <c r="B84" s="196"/>
      <c r="C84" s="196"/>
      <c r="D84" s="42" t="s">
        <v>88</v>
      </c>
      <c r="E84" s="107">
        <v>45173</v>
      </c>
      <c r="F84" s="107">
        <v>45173</v>
      </c>
      <c r="G84" s="184"/>
      <c r="H84" s="255"/>
      <c r="I84" s="12"/>
      <c r="J84" s="273"/>
      <c r="K84" s="3"/>
      <c r="L84" s="3"/>
      <c r="M84" s="3"/>
      <c r="N84" s="3"/>
    </row>
    <row r="85" spans="1:14" ht="18" customHeight="1">
      <c r="A85" s="196"/>
      <c r="B85" s="196"/>
      <c r="C85" s="196"/>
      <c r="D85" s="42" t="s">
        <v>89</v>
      </c>
      <c r="E85" s="107">
        <v>45184</v>
      </c>
      <c r="F85" s="107">
        <v>45184</v>
      </c>
      <c r="G85" s="184"/>
      <c r="H85" s="255"/>
      <c r="I85" s="12"/>
      <c r="J85" s="273"/>
      <c r="K85" s="3"/>
      <c r="L85" s="3"/>
      <c r="M85" s="3"/>
      <c r="N85" s="3"/>
    </row>
    <row r="86" spans="1:14" ht="153" customHeight="1">
      <c r="A86" s="196"/>
      <c r="B86" s="196"/>
      <c r="C86" s="196"/>
      <c r="D86" s="42" t="s">
        <v>90</v>
      </c>
      <c r="E86" s="107">
        <v>45245</v>
      </c>
      <c r="F86" s="107">
        <v>45245</v>
      </c>
      <c r="G86" s="152"/>
      <c r="H86" s="256"/>
      <c r="I86" s="12"/>
      <c r="J86" s="274"/>
      <c r="K86" s="3"/>
      <c r="L86" s="3"/>
      <c r="M86" s="3"/>
      <c r="N86" s="3"/>
    </row>
    <row r="87" spans="1:14" ht="390">
      <c r="A87" s="97" t="s">
        <v>289</v>
      </c>
      <c r="B87" s="35" t="s">
        <v>288</v>
      </c>
      <c r="C87" s="42" t="s">
        <v>221</v>
      </c>
      <c r="D87" s="42"/>
      <c r="E87" s="104">
        <v>45289</v>
      </c>
      <c r="F87" s="104"/>
      <c r="G87" s="42" t="s">
        <v>234</v>
      </c>
      <c r="H87" s="42" t="s">
        <v>181</v>
      </c>
      <c r="I87" s="93"/>
      <c r="J87" s="75">
        <f>J88+J94+J100+J116+J122+J128</f>
        <v>15997.2431</v>
      </c>
      <c r="K87" s="3"/>
      <c r="L87" s="3"/>
      <c r="M87" s="3"/>
      <c r="N87" s="3"/>
    </row>
    <row r="88" spans="1:14" ht="15.75" customHeight="1">
      <c r="A88" s="216" t="s">
        <v>290</v>
      </c>
      <c r="B88" s="155" t="s">
        <v>81</v>
      </c>
      <c r="C88" s="209" t="s">
        <v>74</v>
      </c>
      <c r="D88" s="209" t="s">
        <v>182</v>
      </c>
      <c r="E88" s="209"/>
      <c r="F88" s="209"/>
      <c r="G88" s="209"/>
      <c r="H88" s="224" t="s">
        <v>189</v>
      </c>
      <c r="I88" s="101"/>
      <c r="J88" s="230">
        <v>0</v>
      </c>
      <c r="K88" s="3"/>
      <c r="L88" s="3"/>
      <c r="M88" s="3"/>
      <c r="N88" s="3"/>
    </row>
    <row r="89" spans="1:14" ht="17.25" customHeight="1">
      <c r="A89" s="217"/>
      <c r="B89" s="155"/>
      <c r="C89" s="209"/>
      <c r="D89" s="209"/>
      <c r="E89" s="209"/>
      <c r="F89" s="209"/>
      <c r="G89" s="209"/>
      <c r="H89" s="225"/>
      <c r="I89" s="101"/>
      <c r="J89" s="230"/>
      <c r="K89" s="3"/>
      <c r="L89" s="3"/>
      <c r="M89" s="3"/>
      <c r="N89" s="3"/>
    </row>
    <row r="90" spans="1:14" ht="114.75" customHeight="1">
      <c r="A90" s="217"/>
      <c r="B90" s="155"/>
      <c r="C90" s="209"/>
      <c r="D90" s="209"/>
      <c r="E90" s="209"/>
      <c r="F90" s="209"/>
      <c r="G90" s="209"/>
      <c r="H90" s="225"/>
      <c r="I90" s="102"/>
      <c r="J90" s="230"/>
      <c r="K90" s="3"/>
      <c r="L90" s="3"/>
      <c r="M90" s="3"/>
      <c r="N90" s="3"/>
    </row>
    <row r="91" spans="1:14" ht="84" customHeight="1" hidden="1">
      <c r="A91" s="217"/>
      <c r="B91" s="155"/>
      <c r="C91" s="209"/>
      <c r="D91" s="209"/>
      <c r="E91" s="209"/>
      <c r="F91" s="209"/>
      <c r="G91" s="209"/>
      <c r="H91" s="225"/>
      <c r="I91" s="60"/>
      <c r="J91" s="230"/>
      <c r="K91" s="3"/>
      <c r="L91" s="3"/>
      <c r="M91" s="3"/>
      <c r="N91" s="3"/>
    </row>
    <row r="92" spans="1:14" ht="18.75" customHeight="1" hidden="1">
      <c r="A92" s="217"/>
      <c r="B92" s="155"/>
      <c r="C92" s="209"/>
      <c r="D92" s="209"/>
      <c r="E92" s="209"/>
      <c r="F92" s="209"/>
      <c r="G92" s="209"/>
      <c r="H92" s="225"/>
      <c r="I92" s="60"/>
      <c r="J92" s="230"/>
      <c r="K92" s="3"/>
      <c r="L92" s="3"/>
      <c r="M92" s="3"/>
      <c r="N92" s="3"/>
    </row>
    <row r="93" spans="1:14" ht="22.5" customHeight="1" hidden="1">
      <c r="A93" s="218"/>
      <c r="B93" s="155"/>
      <c r="C93" s="209"/>
      <c r="D93" s="209"/>
      <c r="E93" s="209"/>
      <c r="F93" s="209"/>
      <c r="G93" s="209"/>
      <c r="H93" s="226"/>
      <c r="I93" s="60"/>
      <c r="J93" s="230"/>
      <c r="K93" s="3"/>
      <c r="L93" s="3"/>
      <c r="M93" s="3"/>
      <c r="N93" s="3"/>
    </row>
    <row r="94" spans="1:14" ht="101.25" customHeight="1">
      <c r="A94" s="246" t="s">
        <v>291</v>
      </c>
      <c r="B94" s="155" t="s">
        <v>82</v>
      </c>
      <c r="C94" s="209" t="s">
        <v>74</v>
      </c>
      <c r="D94" s="209" t="s">
        <v>182</v>
      </c>
      <c r="E94" s="209"/>
      <c r="F94" s="209"/>
      <c r="G94" s="209"/>
      <c r="H94" s="224" t="s">
        <v>189</v>
      </c>
      <c r="I94" s="60"/>
      <c r="J94" s="75">
        <v>0</v>
      </c>
      <c r="K94" s="3"/>
      <c r="L94" s="3"/>
      <c r="M94" s="3"/>
      <c r="N94" s="3"/>
    </row>
    <row r="95" spans="1:14" ht="229.5" customHeight="1" hidden="1">
      <c r="A95" s="246"/>
      <c r="B95" s="155"/>
      <c r="C95" s="209"/>
      <c r="D95" s="209"/>
      <c r="E95" s="209"/>
      <c r="F95" s="209"/>
      <c r="G95" s="209"/>
      <c r="H95" s="225"/>
      <c r="I95" s="41"/>
      <c r="J95" s="73"/>
      <c r="K95" s="3"/>
      <c r="L95" s="3"/>
      <c r="M95" s="3"/>
      <c r="N95" s="3"/>
    </row>
    <row r="96" spans="1:14" ht="30.75" customHeight="1" hidden="1">
      <c r="A96" s="246"/>
      <c r="B96" s="155"/>
      <c r="C96" s="209"/>
      <c r="D96" s="209"/>
      <c r="E96" s="209"/>
      <c r="F96" s="209"/>
      <c r="G96" s="209"/>
      <c r="H96" s="225"/>
      <c r="I96" s="39"/>
      <c r="J96" s="75"/>
      <c r="K96" s="3"/>
      <c r="L96" s="3"/>
      <c r="M96" s="3"/>
      <c r="N96" s="3"/>
    </row>
    <row r="97" spans="1:14" ht="30.75" customHeight="1" hidden="1">
      <c r="A97" s="246"/>
      <c r="B97" s="155"/>
      <c r="C97" s="209"/>
      <c r="D97" s="209"/>
      <c r="E97" s="209"/>
      <c r="F97" s="209"/>
      <c r="G97" s="209"/>
      <c r="H97" s="225"/>
      <c r="I97" s="39"/>
      <c r="J97" s="75"/>
      <c r="K97" s="3"/>
      <c r="L97" s="3"/>
      <c r="M97" s="3"/>
      <c r="N97" s="3"/>
    </row>
    <row r="98" spans="1:14" ht="21" customHeight="1" hidden="1">
      <c r="A98" s="246"/>
      <c r="B98" s="155"/>
      <c r="C98" s="209"/>
      <c r="D98" s="209"/>
      <c r="E98" s="209"/>
      <c r="F98" s="209"/>
      <c r="G98" s="209"/>
      <c r="H98" s="225"/>
      <c r="I98" s="39"/>
      <c r="J98" s="75"/>
      <c r="K98" s="3"/>
      <c r="L98" s="3"/>
      <c r="M98" s="3"/>
      <c r="N98" s="3"/>
    </row>
    <row r="99" spans="1:14" ht="18.75" customHeight="1" hidden="1">
      <c r="A99" s="246"/>
      <c r="B99" s="155"/>
      <c r="C99" s="209"/>
      <c r="D99" s="209"/>
      <c r="E99" s="209"/>
      <c r="F99" s="209"/>
      <c r="G99" s="209"/>
      <c r="H99" s="226"/>
      <c r="I99" s="39"/>
      <c r="J99" s="75"/>
      <c r="K99" s="3"/>
      <c r="L99" s="3"/>
      <c r="M99" s="3"/>
      <c r="N99" s="3"/>
    </row>
    <row r="100" spans="1:14" ht="23.25" customHeight="1">
      <c r="A100" s="235" t="s">
        <v>292</v>
      </c>
      <c r="B100" s="192" t="s">
        <v>83</v>
      </c>
      <c r="C100" s="222" t="s">
        <v>74</v>
      </c>
      <c r="D100" s="42" t="s">
        <v>88</v>
      </c>
      <c r="E100" s="104">
        <v>44935</v>
      </c>
      <c r="F100" s="104">
        <v>44935</v>
      </c>
      <c r="G100" s="224" t="s">
        <v>230</v>
      </c>
      <c r="H100" s="224" t="s">
        <v>84</v>
      </c>
      <c r="I100" s="27"/>
      <c r="J100" s="219">
        <v>15182.3831</v>
      </c>
      <c r="K100" s="3"/>
      <c r="L100" s="3"/>
      <c r="M100" s="3"/>
      <c r="N100" s="3"/>
    </row>
    <row r="101" spans="1:14" ht="35.25" customHeight="1">
      <c r="A101" s="236"/>
      <c r="B101" s="196"/>
      <c r="C101" s="223"/>
      <c r="D101" s="42" t="s">
        <v>89</v>
      </c>
      <c r="E101" s="104">
        <v>44946</v>
      </c>
      <c r="F101" s="104">
        <v>44946</v>
      </c>
      <c r="G101" s="225"/>
      <c r="H101" s="225"/>
      <c r="I101" s="27"/>
      <c r="J101" s="220"/>
      <c r="K101" s="3"/>
      <c r="L101" s="3"/>
      <c r="M101" s="3"/>
      <c r="N101" s="3"/>
    </row>
    <row r="102" spans="1:14" ht="29.25" customHeight="1">
      <c r="A102" s="236"/>
      <c r="B102" s="196"/>
      <c r="C102" s="223"/>
      <c r="D102" s="42" t="s">
        <v>90</v>
      </c>
      <c r="E102" s="104">
        <v>45031</v>
      </c>
      <c r="F102" s="104">
        <v>45168</v>
      </c>
      <c r="G102" s="225"/>
      <c r="H102" s="225"/>
      <c r="I102" s="42"/>
      <c r="J102" s="220"/>
      <c r="K102" s="3"/>
      <c r="L102" s="3"/>
      <c r="M102" s="3"/>
      <c r="N102" s="3"/>
    </row>
    <row r="103" spans="1:14" ht="23.25" customHeight="1">
      <c r="A103" s="236"/>
      <c r="B103" s="196"/>
      <c r="C103" s="223"/>
      <c r="D103" s="42" t="s">
        <v>88</v>
      </c>
      <c r="E103" s="104">
        <v>44946</v>
      </c>
      <c r="F103" s="104">
        <v>44946</v>
      </c>
      <c r="G103" s="225"/>
      <c r="H103" s="225"/>
      <c r="I103" s="42"/>
      <c r="J103" s="220"/>
      <c r="K103" s="3"/>
      <c r="L103" s="3"/>
      <c r="M103" s="3"/>
      <c r="N103" s="3"/>
    </row>
    <row r="104" spans="1:14" ht="27" customHeight="1">
      <c r="A104" s="236"/>
      <c r="B104" s="196"/>
      <c r="C104" s="223"/>
      <c r="D104" s="42" t="s">
        <v>89</v>
      </c>
      <c r="E104" s="104">
        <v>44957</v>
      </c>
      <c r="F104" s="104">
        <v>44957</v>
      </c>
      <c r="G104" s="225"/>
      <c r="H104" s="225"/>
      <c r="I104" s="42"/>
      <c r="J104" s="220"/>
      <c r="K104" s="3"/>
      <c r="L104" s="3"/>
      <c r="M104" s="3"/>
      <c r="N104" s="3"/>
    </row>
    <row r="105" spans="1:14" ht="27" customHeight="1">
      <c r="A105" s="236"/>
      <c r="B105" s="196"/>
      <c r="C105" s="223"/>
      <c r="D105" s="42" t="s">
        <v>90</v>
      </c>
      <c r="E105" s="104">
        <v>45031</v>
      </c>
      <c r="F105" s="104">
        <v>45163</v>
      </c>
      <c r="G105" s="225"/>
      <c r="H105" s="225"/>
      <c r="I105" s="42"/>
      <c r="J105" s="220"/>
      <c r="K105" s="3"/>
      <c r="L105" s="3"/>
      <c r="M105" s="3"/>
      <c r="N105" s="3"/>
    </row>
    <row r="106" spans="1:14" ht="15.75" customHeight="1">
      <c r="A106" s="236"/>
      <c r="B106" s="196"/>
      <c r="C106" s="223"/>
      <c r="D106" s="42" t="s">
        <v>87</v>
      </c>
      <c r="E106" s="104">
        <v>44979</v>
      </c>
      <c r="F106" s="104">
        <v>44979</v>
      </c>
      <c r="G106" s="225"/>
      <c r="H106" s="225"/>
      <c r="I106" s="42"/>
      <c r="J106" s="220"/>
      <c r="K106" s="3"/>
      <c r="L106" s="3"/>
      <c r="M106" s="3"/>
      <c r="N106" s="3"/>
    </row>
    <row r="107" spans="1:14" ht="30" customHeight="1">
      <c r="A107" s="236"/>
      <c r="B107" s="196"/>
      <c r="C107" s="223"/>
      <c r="D107" s="42" t="s">
        <v>89</v>
      </c>
      <c r="E107" s="104">
        <v>44985</v>
      </c>
      <c r="F107" s="104">
        <v>44985</v>
      </c>
      <c r="G107" s="225"/>
      <c r="H107" s="225"/>
      <c r="I107" s="42"/>
      <c r="J107" s="220"/>
      <c r="K107" s="3"/>
      <c r="L107" s="3"/>
      <c r="M107" s="3"/>
      <c r="N107" s="3"/>
    </row>
    <row r="108" spans="1:14" ht="30" customHeight="1">
      <c r="A108" s="236"/>
      <c r="B108" s="196"/>
      <c r="C108" s="223"/>
      <c r="D108" s="42" t="s">
        <v>90</v>
      </c>
      <c r="E108" s="104">
        <v>45139</v>
      </c>
      <c r="F108" s="104">
        <v>45168</v>
      </c>
      <c r="G108" s="225"/>
      <c r="H108" s="225"/>
      <c r="I108" s="42"/>
      <c r="J108" s="220"/>
      <c r="K108" s="3"/>
      <c r="L108" s="3"/>
      <c r="M108" s="3"/>
      <c r="N108" s="3"/>
    </row>
    <row r="109" spans="1:14" ht="18.75" customHeight="1">
      <c r="A109" s="236"/>
      <c r="B109" s="196"/>
      <c r="C109" s="223"/>
      <c r="D109" s="42" t="s">
        <v>87</v>
      </c>
      <c r="E109" s="104">
        <v>45065</v>
      </c>
      <c r="F109" s="104">
        <v>45065</v>
      </c>
      <c r="G109" s="225"/>
      <c r="H109" s="225"/>
      <c r="I109" s="42"/>
      <c r="J109" s="220"/>
      <c r="K109" s="3"/>
      <c r="L109" s="3"/>
      <c r="M109" s="3"/>
      <c r="N109" s="3"/>
    </row>
    <row r="110" spans="1:14" ht="15.75" customHeight="1">
      <c r="A110" s="236"/>
      <c r="B110" s="196"/>
      <c r="C110" s="223"/>
      <c r="D110" s="42" t="s">
        <v>89</v>
      </c>
      <c r="E110" s="104">
        <v>45072</v>
      </c>
      <c r="F110" s="104">
        <v>45072</v>
      </c>
      <c r="G110" s="225"/>
      <c r="H110" s="225"/>
      <c r="I110" s="42"/>
      <c r="J110" s="220"/>
      <c r="K110" s="3"/>
      <c r="L110" s="3"/>
      <c r="M110" s="3"/>
      <c r="N110" s="3"/>
    </row>
    <row r="111" spans="1:14" ht="15" customHeight="1">
      <c r="A111" s="236"/>
      <c r="B111" s="196"/>
      <c r="C111" s="223"/>
      <c r="D111" s="42" t="s">
        <v>90</v>
      </c>
      <c r="E111" s="104">
        <v>45072</v>
      </c>
      <c r="F111" s="104">
        <v>45152</v>
      </c>
      <c r="G111" s="225"/>
      <c r="H111" s="225"/>
      <c r="I111" s="42"/>
      <c r="J111" s="220"/>
      <c r="K111" s="3"/>
      <c r="L111" s="3"/>
      <c r="M111" s="3"/>
      <c r="N111" s="3"/>
    </row>
    <row r="112" spans="1:14" ht="15" customHeight="1">
      <c r="A112" s="236"/>
      <c r="B112" s="196"/>
      <c r="C112" s="223"/>
      <c r="D112" s="42" t="s">
        <v>87</v>
      </c>
      <c r="E112" s="104">
        <v>45142</v>
      </c>
      <c r="F112" s="104">
        <v>45142</v>
      </c>
      <c r="G112" s="225"/>
      <c r="H112" s="225"/>
      <c r="I112" s="42"/>
      <c r="J112" s="220"/>
      <c r="K112" s="3"/>
      <c r="L112" s="3"/>
      <c r="M112" s="3"/>
      <c r="N112" s="3"/>
    </row>
    <row r="113" spans="1:14" ht="15" customHeight="1">
      <c r="A113" s="236"/>
      <c r="B113" s="196"/>
      <c r="C113" s="223"/>
      <c r="D113" s="42" t="s">
        <v>88</v>
      </c>
      <c r="E113" s="104">
        <v>45166</v>
      </c>
      <c r="F113" s="104">
        <v>45166</v>
      </c>
      <c r="G113" s="225"/>
      <c r="H113" s="225"/>
      <c r="I113" s="42"/>
      <c r="J113" s="220"/>
      <c r="K113" s="3"/>
      <c r="L113" s="3"/>
      <c r="M113" s="3"/>
      <c r="N113" s="3"/>
    </row>
    <row r="114" spans="1:14" ht="15" customHeight="1">
      <c r="A114" s="236"/>
      <c r="B114" s="196"/>
      <c r="C114" s="223"/>
      <c r="D114" s="42" t="s">
        <v>89</v>
      </c>
      <c r="E114" s="104">
        <v>45177</v>
      </c>
      <c r="F114" s="104">
        <v>45177</v>
      </c>
      <c r="G114" s="225"/>
      <c r="H114" s="225"/>
      <c r="I114" s="42"/>
      <c r="J114" s="220"/>
      <c r="K114" s="3"/>
      <c r="L114" s="3"/>
      <c r="M114" s="3"/>
      <c r="N114" s="3"/>
    </row>
    <row r="115" spans="1:14" ht="15" customHeight="1">
      <c r="A115" s="236"/>
      <c r="B115" s="196"/>
      <c r="C115" s="223"/>
      <c r="D115" s="42" t="s">
        <v>90</v>
      </c>
      <c r="E115" s="104">
        <v>45177</v>
      </c>
      <c r="F115" s="104">
        <v>45214</v>
      </c>
      <c r="G115" s="226"/>
      <c r="H115" s="226"/>
      <c r="I115" s="42"/>
      <c r="J115" s="221"/>
      <c r="K115" s="3"/>
      <c r="L115" s="3"/>
      <c r="M115" s="3"/>
      <c r="N115" s="3"/>
    </row>
    <row r="116" spans="1:14" ht="15.75" customHeight="1">
      <c r="A116" s="216" t="s">
        <v>293</v>
      </c>
      <c r="B116" s="192" t="s">
        <v>148</v>
      </c>
      <c r="C116" s="222" t="s">
        <v>74</v>
      </c>
      <c r="D116" s="42" t="s">
        <v>87</v>
      </c>
      <c r="E116" s="104">
        <v>45127</v>
      </c>
      <c r="F116" s="104">
        <v>45127</v>
      </c>
      <c r="G116" s="213" t="s">
        <v>140</v>
      </c>
      <c r="H116" s="216" t="s">
        <v>146</v>
      </c>
      <c r="I116" s="103"/>
      <c r="J116" s="219">
        <v>658.86</v>
      </c>
      <c r="K116" s="3"/>
      <c r="L116" s="3"/>
      <c r="M116" s="3"/>
      <c r="N116" s="3"/>
    </row>
    <row r="117" spans="1:14" ht="30">
      <c r="A117" s="217"/>
      <c r="B117" s="196"/>
      <c r="C117" s="223"/>
      <c r="D117" s="42" t="s">
        <v>89</v>
      </c>
      <c r="E117" s="104">
        <v>45140</v>
      </c>
      <c r="F117" s="104">
        <v>45140</v>
      </c>
      <c r="G117" s="214"/>
      <c r="H117" s="217"/>
      <c r="I117" s="103"/>
      <c r="J117" s="220"/>
      <c r="K117" s="3"/>
      <c r="L117" s="3"/>
      <c r="M117" s="3"/>
      <c r="N117" s="3"/>
    </row>
    <row r="118" spans="1:14" ht="30" customHeight="1">
      <c r="A118" s="217"/>
      <c r="B118" s="196"/>
      <c r="C118" s="223"/>
      <c r="D118" s="42" t="s">
        <v>149</v>
      </c>
      <c r="E118" s="104">
        <v>45140</v>
      </c>
      <c r="F118" s="104">
        <v>45199</v>
      </c>
      <c r="G118" s="214"/>
      <c r="H118" s="217"/>
      <c r="I118" s="103"/>
      <c r="J118" s="220"/>
      <c r="K118" s="3"/>
      <c r="L118" s="3"/>
      <c r="M118" s="3"/>
      <c r="N118" s="3"/>
    </row>
    <row r="119" spans="1:14" ht="33" customHeight="1">
      <c r="A119" s="217"/>
      <c r="B119" s="196"/>
      <c r="C119" s="223"/>
      <c r="D119" s="42" t="s">
        <v>87</v>
      </c>
      <c r="E119" s="104">
        <v>45199</v>
      </c>
      <c r="F119" s="104">
        <v>45199</v>
      </c>
      <c r="G119" s="214"/>
      <c r="H119" s="217"/>
      <c r="I119" s="103"/>
      <c r="J119" s="220"/>
      <c r="K119" s="3"/>
      <c r="L119" s="3"/>
      <c r="M119" s="3"/>
      <c r="N119" s="3"/>
    </row>
    <row r="120" spans="1:14" ht="28.5" customHeight="1">
      <c r="A120" s="217"/>
      <c r="B120" s="196"/>
      <c r="C120" s="223"/>
      <c r="D120" s="42" t="s">
        <v>89</v>
      </c>
      <c r="E120" s="104">
        <v>45201</v>
      </c>
      <c r="F120" s="104">
        <v>45201</v>
      </c>
      <c r="G120" s="214"/>
      <c r="H120" s="217"/>
      <c r="I120" s="103"/>
      <c r="J120" s="220"/>
      <c r="K120" s="3"/>
      <c r="L120" s="3"/>
      <c r="M120" s="3"/>
      <c r="N120" s="3"/>
    </row>
    <row r="121" spans="1:14" ht="38.25" customHeight="1">
      <c r="A121" s="218"/>
      <c r="B121" s="193"/>
      <c r="C121" s="231"/>
      <c r="D121" s="42" t="s">
        <v>149</v>
      </c>
      <c r="E121" s="104">
        <v>45230</v>
      </c>
      <c r="F121" s="104">
        <v>45230</v>
      </c>
      <c r="G121" s="215"/>
      <c r="H121" s="218"/>
      <c r="I121" s="103"/>
      <c r="J121" s="221"/>
      <c r="K121" s="3"/>
      <c r="L121" s="3"/>
      <c r="M121" s="3"/>
      <c r="N121" s="3"/>
    </row>
    <row r="122" spans="1:14" ht="33.75" customHeight="1">
      <c r="A122" s="235" t="s">
        <v>294</v>
      </c>
      <c r="B122" s="192" t="s">
        <v>143</v>
      </c>
      <c r="C122" s="222" t="s">
        <v>74</v>
      </c>
      <c r="D122" s="42" t="s">
        <v>87</v>
      </c>
      <c r="E122" s="104">
        <v>45062</v>
      </c>
      <c r="F122" s="104">
        <v>45065</v>
      </c>
      <c r="G122" s="213" t="s">
        <v>235</v>
      </c>
      <c r="H122" s="216" t="s">
        <v>146</v>
      </c>
      <c r="I122" s="103"/>
      <c r="J122" s="219">
        <v>156</v>
      </c>
      <c r="K122" s="3"/>
      <c r="L122" s="3"/>
      <c r="M122" s="3"/>
      <c r="N122" s="3"/>
    </row>
    <row r="123" spans="1:14" ht="23.25" customHeight="1">
      <c r="A123" s="236"/>
      <c r="B123" s="196"/>
      <c r="C123" s="223"/>
      <c r="D123" s="42" t="s">
        <v>89</v>
      </c>
      <c r="E123" s="104">
        <v>45069</v>
      </c>
      <c r="F123" s="104">
        <v>45069</v>
      </c>
      <c r="G123" s="214"/>
      <c r="H123" s="217"/>
      <c r="I123" s="103"/>
      <c r="J123" s="220"/>
      <c r="K123" s="3"/>
      <c r="L123" s="3"/>
      <c r="M123" s="3"/>
      <c r="N123" s="3"/>
    </row>
    <row r="124" spans="1:14" ht="109.5" customHeight="1">
      <c r="A124" s="236"/>
      <c r="B124" s="196"/>
      <c r="C124" s="223"/>
      <c r="D124" s="42" t="s">
        <v>149</v>
      </c>
      <c r="E124" s="104">
        <v>45139</v>
      </c>
      <c r="F124" s="104">
        <v>45168</v>
      </c>
      <c r="G124" s="214"/>
      <c r="H124" s="217"/>
      <c r="I124" s="103"/>
      <c r="J124" s="220"/>
      <c r="K124" s="3"/>
      <c r="L124" s="3"/>
      <c r="M124" s="3"/>
      <c r="N124" s="3"/>
    </row>
    <row r="125" spans="1:14" ht="33.75" customHeight="1">
      <c r="A125" s="236"/>
      <c r="B125" s="196"/>
      <c r="C125" s="223"/>
      <c r="D125" s="42" t="s">
        <v>87</v>
      </c>
      <c r="E125" s="107">
        <v>45199</v>
      </c>
      <c r="F125" s="107">
        <v>45199</v>
      </c>
      <c r="G125" s="214"/>
      <c r="H125" s="217"/>
      <c r="I125" s="103"/>
      <c r="J125" s="220"/>
      <c r="K125" s="3"/>
      <c r="L125" s="3"/>
      <c r="M125" s="3"/>
      <c r="N125" s="3"/>
    </row>
    <row r="126" spans="1:14" ht="26.25" customHeight="1">
      <c r="A126" s="236"/>
      <c r="B126" s="196"/>
      <c r="C126" s="223"/>
      <c r="D126" s="42" t="s">
        <v>89</v>
      </c>
      <c r="E126" s="107">
        <v>45204</v>
      </c>
      <c r="F126" s="107">
        <v>45204</v>
      </c>
      <c r="G126" s="214"/>
      <c r="H126" s="217"/>
      <c r="I126" s="103"/>
      <c r="J126" s="220"/>
      <c r="K126" s="3"/>
      <c r="L126" s="3"/>
      <c r="M126" s="3"/>
      <c r="N126" s="3"/>
    </row>
    <row r="127" spans="1:14" ht="24" customHeight="1">
      <c r="A127" s="237"/>
      <c r="B127" s="193"/>
      <c r="C127" s="231"/>
      <c r="D127" s="42" t="s">
        <v>149</v>
      </c>
      <c r="E127" s="104">
        <v>45245</v>
      </c>
      <c r="F127" s="104">
        <v>45245</v>
      </c>
      <c r="G127" s="215"/>
      <c r="H127" s="218"/>
      <c r="I127" s="103"/>
      <c r="J127" s="221"/>
      <c r="K127" s="3"/>
      <c r="L127" s="3"/>
      <c r="M127" s="3"/>
      <c r="N127" s="3"/>
    </row>
    <row r="128" spans="1:14" ht="85.5" customHeight="1">
      <c r="A128" s="97" t="s">
        <v>295</v>
      </c>
      <c r="B128" s="27" t="s">
        <v>183</v>
      </c>
      <c r="C128" s="42" t="s">
        <v>229</v>
      </c>
      <c r="D128" s="209" t="s">
        <v>134</v>
      </c>
      <c r="E128" s="209"/>
      <c r="F128" s="209"/>
      <c r="G128" s="209"/>
      <c r="H128" s="97" t="s">
        <v>184</v>
      </c>
      <c r="I128" s="103"/>
      <c r="J128" s="75">
        <v>0</v>
      </c>
      <c r="K128" s="3"/>
      <c r="L128" s="3"/>
      <c r="M128" s="3"/>
      <c r="N128" s="3"/>
    </row>
    <row r="129" spans="1:14" ht="6.75" customHeight="1">
      <c r="A129" s="245"/>
      <c r="B129" s="245"/>
      <c r="C129" s="245"/>
      <c r="D129" s="245"/>
      <c r="E129" s="245"/>
      <c r="F129" s="245"/>
      <c r="G129" s="245"/>
      <c r="H129" s="245"/>
      <c r="I129" s="245"/>
      <c r="J129" s="245"/>
      <c r="K129" s="3"/>
      <c r="L129" s="3"/>
      <c r="M129" s="3"/>
      <c r="N129" s="3"/>
    </row>
    <row r="130" spans="1:14" ht="15" customHeight="1">
      <c r="A130" s="168" t="s">
        <v>47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3"/>
      <c r="L130" s="3"/>
      <c r="M130" s="3"/>
      <c r="N130" s="3"/>
    </row>
    <row r="131" spans="1:14" ht="16.5" customHeight="1">
      <c r="A131" s="8"/>
      <c r="B131" s="8"/>
      <c r="C131" s="8"/>
      <c r="D131" s="8"/>
      <c r="E131" s="8"/>
      <c r="F131" s="8"/>
      <c r="G131" s="8"/>
      <c r="H131" s="8"/>
      <c r="I131" s="8"/>
      <c r="J131" s="110"/>
      <c r="K131" s="3"/>
      <c r="L131" s="3"/>
      <c r="M131" s="3"/>
      <c r="N131" s="3"/>
    </row>
    <row r="132" spans="1:14" ht="15.75">
      <c r="A132" s="3"/>
      <c r="B132" s="3"/>
      <c r="C132" s="3"/>
      <c r="D132" s="3"/>
      <c r="E132" s="3"/>
      <c r="F132" s="3"/>
      <c r="G132" s="3"/>
      <c r="H132" s="3"/>
      <c r="I132" s="3"/>
      <c r="J132" s="111"/>
      <c r="K132" s="3"/>
      <c r="L132" s="3"/>
      <c r="M132" s="3"/>
      <c r="N132" s="3"/>
    </row>
    <row r="133" spans="1:14" ht="15.75">
      <c r="A133" s="3"/>
      <c r="B133" s="3"/>
      <c r="C133" s="3"/>
      <c r="D133" s="3"/>
      <c r="E133" s="3"/>
      <c r="F133" s="3"/>
      <c r="G133" s="3"/>
      <c r="H133" s="3"/>
      <c r="I133" s="3"/>
      <c r="J133" s="111"/>
      <c r="K133" s="3"/>
      <c r="L133" s="3"/>
      <c r="M133" s="3"/>
      <c r="N133" s="3"/>
    </row>
    <row r="134" spans="1:14" ht="15.75">
      <c r="A134" s="3"/>
      <c r="B134" s="3"/>
      <c r="C134" s="3"/>
      <c r="D134" s="3"/>
      <c r="E134" s="3"/>
      <c r="F134" s="3"/>
      <c r="G134" s="3"/>
      <c r="H134" s="3"/>
      <c r="I134" s="3"/>
      <c r="J134" s="111"/>
      <c r="K134" s="3"/>
      <c r="L134" s="3"/>
      <c r="M134" s="3"/>
      <c r="N134" s="3"/>
    </row>
    <row r="135" spans="1:14" ht="15.75">
      <c r="A135" s="3"/>
      <c r="B135" s="3"/>
      <c r="C135" s="3"/>
      <c r="D135" s="3"/>
      <c r="E135" s="3"/>
      <c r="F135" s="3"/>
      <c r="G135" s="3"/>
      <c r="H135" s="3"/>
      <c r="I135" s="3"/>
      <c r="J135" s="111"/>
      <c r="K135" s="3"/>
      <c r="L135" s="3"/>
      <c r="M135" s="3"/>
      <c r="N135" s="3"/>
    </row>
    <row r="136" spans="1:14" ht="15.75">
      <c r="A136" s="3"/>
      <c r="B136" s="3"/>
      <c r="C136" s="3"/>
      <c r="D136" s="3"/>
      <c r="E136" s="3"/>
      <c r="F136" s="3"/>
      <c r="G136" s="3"/>
      <c r="H136" s="3"/>
      <c r="I136" s="3"/>
      <c r="J136" s="111"/>
      <c r="K136" s="3"/>
      <c r="L136" s="3"/>
      <c r="M136" s="3"/>
      <c r="N136" s="3"/>
    </row>
    <row r="137" spans="1:14" ht="15.75">
      <c r="A137" s="3"/>
      <c r="B137" s="3"/>
      <c r="C137" s="3"/>
      <c r="D137" s="3"/>
      <c r="E137" s="3"/>
      <c r="F137" s="3"/>
      <c r="G137" s="3"/>
      <c r="H137" s="3"/>
      <c r="I137" s="3"/>
      <c r="J137" s="111"/>
      <c r="K137" s="3"/>
      <c r="L137" s="3"/>
      <c r="M137" s="3"/>
      <c r="N137" s="3"/>
    </row>
    <row r="138" spans="1:14" ht="15.75">
      <c r="A138" s="3"/>
      <c r="B138" s="3"/>
      <c r="C138" s="3"/>
      <c r="D138" s="3"/>
      <c r="E138" s="3"/>
      <c r="F138" s="3"/>
      <c r="G138" s="3"/>
      <c r="H138" s="3"/>
      <c r="I138" s="3"/>
      <c r="J138" s="111"/>
      <c r="K138" s="3"/>
      <c r="L138" s="3"/>
      <c r="M138" s="3"/>
      <c r="N138" s="3"/>
    </row>
    <row r="139" spans="1:14" ht="15.75">
      <c r="A139" s="3"/>
      <c r="B139" s="3"/>
      <c r="C139" s="3"/>
      <c r="D139" s="3"/>
      <c r="E139" s="3"/>
      <c r="F139" s="3"/>
      <c r="G139" s="3"/>
      <c r="H139" s="3"/>
      <c r="I139" s="3"/>
      <c r="J139" s="111"/>
      <c r="K139" s="3"/>
      <c r="L139" s="3"/>
      <c r="M139" s="3"/>
      <c r="N139" s="3"/>
    </row>
    <row r="140" spans="1:14" ht="15.75">
      <c r="A140" s="3"/>
      <c r="B140" s="3"/>
      <c r="C140" s="3"/>
      <c r="D140" s="3"/>
      <c r="E140" s="3"/>
      <c r="F140" s="3"/>
      <c r="G140" s="3"/>
      <c r="H140" s="3"/>
      <c r="I140" s="3"/>
      <c r="J140" s="111"/>
      <c r="K140" s="3"/>
      <c r="L140" s="3"/>
      <c r="M140" s="3"/>
      <c r="N140" s="3"/>
    </row>
    <row r="141" spans="1:14" ht="15.75">
      <c r="A141" s="3"/>
      <c r="B141" s="3"/>
      <c r="C141" s="3"/>
      <c r="D141" s="3"/>
      <c r="E141" s="3"/>
      <c r="F141" s="3"/>
      <c r="G141" s="3"/>
      <c r="H141" s="3"/>
      <c r="I141" s="3"/>
      <c r="J141" s="111"/>
      <c r="K141" s="3"/>
      <c r="L141" s="3"/>
      <c r="M141" s="3"/>
      <c r="N141" s="3"/>
    </row>
    <row r="142" spans="1:14" ht="15.75">
      <c r="A142" s="3"/>
      <c r="B142" s="3"/>
      <c r="C142" s="3"/>
      <c r="D142" s="3"/>
      <c r="E142" s="3"/>
      <c r="F142" s="3"/>
      <c r="G142" s="3"/>
      <c r="H142" s="3"/>
      <c r="I142" s="3"/>
      <c r="J142" s="111"/>
      <c r="K142" s="3"/>
      <c r="L142" s="3"/>
      <c r="M142" s="3"/>
      <c r="N142" s="3"/>
    </row>
  </sheetData>
  <sheetProtection/>
  <mergeCells count="87">
    <mergeCell ref="C77:C82"/>
    <mergeCell ref="J77:J82"/>
    <mergeCell ref="A83:A86"/>
    <mergeCell ref="B83:B86"/>
    <mergeCell ref="C83:C86"/>
    <mergeCell ref="H83:H86"/>
    <mergeCell ref="J83:J86"/>
    <mergeCell ref="B55:B60"/>
    <mergeCell ref="C55:C60"/>
    <mergeCell ref="G55:G60"/>
    <mergeCell ref="B61:B66"/>
    <mergeCell ref="C61:C66"/>
    <mergeCell ref="D11:G11"/>
    <mergeCell ref="D12:G12"/>
    <mergeCell ref="A88:A93"/>
    <mergeCell ref="B88:B93"/>
    <mergeCell ref="C88:C93"/>
    <mergeCell ref="D88:G93"/>
    <mergeCell ref="H88:H93"/>
    <mergeCell ref="C13:C54"/>
    <mergeCell ref="A13:A54"/>
    <mergeCell ref="A61:A66"/>
    <mergeCell ref="A55:A60"/>
    <mergeCell ref="B77:B82"/>
    <mergeCell ref="C94:C99"/>
    <mergeCell ref="B13:B54"/>
    <mergeCell ref="H1:J1"/>
    <mergeCell ref="A3:J3"/>
    <mergeCell ref="A4:J4"/>
    <mergeCell ref="A5:J5"/>
    <mergeCell ref="C7:C8"/>
    <mergeCell ref="E7:F7"/>
    <mergeCell ref="J7:J8"/>
    <mergeCell ref="A77:A82"/>
    <mergeCell ref="J61:J66"/>
    <mergeCell ref="H122:H127"/>
    <mergeCell ref="J122:J127"/>
    <mergeCell ref="A130:J130"/>
    <mergeCell ref="G7:G8"/>
    <mergeCell ref="A7:A8"/>
    <mergeCell ref="B7:B8"/>
    <mergeCell ref="A129:J129"/>
    <mergeCell ref="A94:A99"/>
    <mergeCell ref="B94:B99"/>
    <mergeCell ref="D7:D8"/>
    <mergeCell ref="D94:G99"/>
    <mergeCell ref="H94:H99"/>
    <mergeCell ref="I7:I8"/>
    <mergeCell ref="H7:H8"/>
    <mergeCell ref="H55:H60"/>
    <mergeCell ref="H77:H82"/>
    <mergeCell ref="I77:I79"/>
    <mergeCell ref="G80:G82"/>
    <mergeCell ref="G83:G86"/>
    <mergeCell ref="D128:G128"/>
    <mergeCell ref="C122:C127"/>
    <mergeCell ref="B122:B127"/>
    <mergeCell ref="A122:A127"/>
    <mergeCell ref="G122:G127"/>
    <mergeCell ref="B100:B115"/>
    <mergeCell ref="A100:A115"/>
    <mergeCell ref="C116:C121"/>
    <mergeCell ref="B116:B121"/>
    <mergeCell ref="A116:A121"/>
    <mergeCell ref="J55:J60"/>
    <mergeCell ref="J88:J93"/>
    <mergeCell ref="G13:G54"/>
    <mergeCell ref="H13:H54"/>
    <mergeCell ref="J13:J54"/>
    <mergeCell ref="G61:G66"/>
    <mergeCell ref="H61:H66"/>
    <mergeCell ref="I68:I70"/>
    <mergeCell ref="J68:J76"/>
    <mergeCell ref="G77:G79"/>
    <mergeCell ref="G116:G121"/>
    <mergeCell ref="H116:H121"/>
    <mergeCell ref="J116:J121"/>
    <mergeCell ref="C100:C115"/>
    <mergeCell ref="G100:G115"/>
    <mergeCell ref="H100:H115"/>
    <mergeCell ref="J100:J115"/>
    <mergeCell ref="D67:F67"/>
    <mergeCell ref="A68:A76"/>
    <mergeCell ref="B68:B76"/>
    <mergeCell ref="C68:C76"/>
    <mergeCell ref="G68:G76"/>
    <mergeCell ref="H68:H76"/>
  </mergeCells>
  <printOptions/>
  <pageMargins left="1.1811023622047245" right="0.5905511811023623" top="0.7874015748031497" bottom="0.7874015748031497" header="0.5905511811023623" footer="0.5905511811023623"/>
  <pageSetup fitToHeight="0" fitToWidth="1" horizontalDpi="600" verticalDpi="600" orientation="landscape" paperSize="9" scale="81" r:id="rId3"/>
  <headerFooter alignWithMargins="0">
    <oddHeader>&amp;C&amp;Я</oddHeader>
  </headerFooter>
  <rowBreaks count="6" manualBreakCount="6">
    <brk id="12" max="255" man="1"/>
    <brk id="35" max="255" man="1"/>
    <brk id="60" max="255" man="1"/>
    <brk id="76" max="255" man="1"/>
    <brk id="87" max="255" man="1"/>
    <brk id="11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">
      <selection activeCell="H20" sqref="H20:H22"/>
    </sheetView>
  </sheetViews>
  <sheetFormatPr defaultColWidth="9.00390625" defaultRowHeight="12.75"/>
  <cols>
    <col min="1" max="1" width="15.875" style="1" customWidth="1"/>
    <col min="2" max="2" width="15.00390625" style="1" customWidth="1"/>
    <col min="3" max="3" width="16.00390625" style="1" customWidth="1"/>
    <col min="4" max="4" width="14.00390625" style="1" customWidth="1"/>
    <col min="5" max="5" width="13.00390625" style="1" customWidth="1"/>
    <col min="6" max="6" width="9.125" style="1" customWidth="1"/>
    <col min="7" max="7" width="10.875" style="1" customWidth="1"/>
    <col min="8" max="8" width="18.125" style="1" customWidth="1"/>
    <col min="9" max="9" width="13.125" style="1" customWidth="1"/>
    <col min="10" max="16384" width="9.125" style="1" customWidth="1"/>
  </cols>
  <sheetData>
    <row r="1" spans="1:14" ht="81" customHeight="1">
      <c r="A1" s="49" t="s">
        <v>109</v>
      </c>
      <c r="B1" s="49"/>
      <c r="C1" s="49"/>
      <c r="D1" s="49"/>
      <c r="E1" s="50"/>
      <c r="F1" s="49"/>
      <c r="G1" s="49"/>
      <c r="H1" s="49"/>
      <c r="I1" s="49"/>
      <c r="J1" s="264" t="s">
        <v>296</v>
      </c>
      <c r="K1" s="264"/>
      <c r="L1" s="264"/>
      <c r="M1" s="264"/>
      <c r="N1" s="264"/>
    </row>
    <row r="2" spans="1:14" ht="18.75">
      <c r="A2" s="49"/>
      <c r="B2" s="49"/>
      <c r="C2" s="46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>
      <c r="A3" s="266"/>
      <c r="B3" s="266"/>
      <c r="C3" s="266"/>
      <c r="D3" s="266"/>
      <c r="E3" s="266"/>
      <c r="F3" s="266"/>
      <c r="G3" s="49"/>
      <c r="H3" s="49"/>
      <c r="I3" s="49"/>
      <c r="J3" s="49"/>
      <c r="K3" s="49"/>
      <c r="L3" s="49"/>
      <c r="M3" s="49"/>
      <c r="N3" s="49"/>
    </row>
    <row r="4" spans="1:14" ht="78" customHeight="1">
      <c r="A4" s="130" t="s">
        <v>124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6" ht="15.75">
      <c r="A5" s="175"/>
      <c r="B5" s="175"/>
      <c r="C5" s="175"/>
      <c r="D5" s="175"/>
      <c r="E5" s="175"/>
      <c r="F5" s="175"/>
    </row>
    <row r="6" spans="1:14" ht="15.75">
      <c r="A6" s="261" t="s">
        <v>110</v>
      </c>
      <c r="B6" s="261" t="s">
        <v>111</v>
      </c>
      <c r="C6" s="268" t="s">
        <v>112</v>
      </c>
      <c r="D6" s="269"/>
      <c r="E6" s="270"/>
      <c r="F6" s="260" t="s">
        <v>113</v>
      </c>
      <c r="G6" s="260" t="s">
        <v>114</v>
      </c>
      <c r="H6" s="260" t="s">
        <v>115</v>
      </c>
      <c r="I6" s="134" t="s">
        <v>116</v>
      </c>
      <c r="J6" s="265" t="s">
        <v>117</v>
      </c>
      <c r="K6" s="265"/>
      <c r="L6" s="265"/>
      <c r="M6" s="265"/>
      <c r="N6" s="265"/>
    </row>
    <row r="7" spans="1:14" ht="15.75" customHeight="1">
      <c r="A7" s="267"/>
      <c r="B7" s="267"/>
      <c r="C7" s="261" t="s">
        <v>118</v>
      </c>
      <c r="D7" s="261" t="s">
        <v>119</v>
      </c>
      <c r="E7" s="261" t="s">
        <v>120</v>
      </c>
      <c r="F7" s="260"/>
      <c r="G7" s="260"/>
      <c r="H7" s="260"/>
      <c r="I7" s="134"/>
      <c r="J7" s="159" t="s">
        <v>121</v>
      </c>
      <c r="K7" s="260" t="s">
        <v>122</v>
      </c>
      <c r="L7" s="260" t="s">
        <v>1</v>
      </c>
      <c r="M7" s="260" t="s">
        <v>2</v>
      </c>
      <c r="N7" s="260" t="s">
        <v>0</v>
      </c>
    </row>
    <row r="8" spans="1:14" ht="152.25" customHeight="1">
      <c r="A8" s="262"/>
      <c r="B8" s="262"/>
      <c r="C8" s="262"/>
      <c r="D8" s="262"/>
      <c r="E8" s="262"/>
      <c r="F8" s="260"/>
      <c r="G8" s="260"/>
      <c r="H8" s="260"/>
      <c r="I8" s="134"/>
      <c r="J8" s="159"/>
      <c r="K8" s="260"/>
      <c r="L8" s="260"/>
      <c r="M8" s="260"/>
      <c r="N8" s="260"/>
    </row>
    <row r="9" spans="1:14" ht="15.75">
      <c r="A9" s="14">
        <v>1</v>
      </c>
      <c r="B9" s="14">
        <v>2</v>
      </c>
      <c r="C9" s="9">
        <v>3</v>
      </c>
      <c r="D9" s="9">
        <v>4</v>
      </c>
      <c r="E9" s="9">
        <v>5</v>
      </c>
      <c r="F9" s="7">
        <v>6</v>
      </c>
      <c r="G9" s="44">
        <v>7</v>
      </c>
      <c r="H9" s="44">
        <v>8</v>
      </c>
      <c r="I9" s="44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</row>
    <row r="10" spans="1:14" ht="30.75" customHeight="1">
      <c r="A10" s="257" t="s">
        <v>123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9"/>
    </row>
    <row r="11" spans="1:14" ht="15.7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5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5.75">
      <c r="A14" s="51" t="s">
        <v>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1" ht="15.75">
      <c r="A15" s="8"/>
      <c r="B15" s="8"/>
      <c r="C15" s="8"/>
      <c r="D15" s="8"/>
      <c r="E15" s="8"/>
      <c r="F15" s="8"/>
      <c r="G15" s="8"/>
      <c r="H15" s="3"/>
      <c r="I15" s="3"/>
      <c r="J15" s="3"/>
      <c r="K15" s="3"/>
    </row>
    <row r="16" spans="1:11" ht="15.75">
      <c r="A16" s="8"/>
      <c r="B16" s="8"/>
      <c r="C16" s="8"/>
      <c r="D16" s="8"/>
      <c r="E16" s="8"/>
      <c r="F16" s="8"/>
      <c r="G16" s="8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</sheetData>
  <sheetProtection/>
  <mergeCells count="21">
    <mergeCell ref="A3:F3"/>
    <mergeCell ref="N7:N8"/>
    <mergeCell ref="A5:F5"/>
    <mergeCell ref="B6:B8"/>
    <mergeCell ref="G6:G8"/>
    <mergeCell ref="A6:A8"/>
    <mergeCell ref="E7:E8"/>
    <mergeCell ref="C7:C8"/>
    <mergeCell ref="C6:E6"/>
    <mergeCell ref="J1:N1"/>
    <mergeCell ref="H6:H8"/>
    <mergeCell ref="I6:I8"/>
    <mergeCell ref="J6:N6"/>
    <mergeCell ref="J7:J8"/>
    <mergeCell ref="L7:L8"/>
    <mergeCell ref="A10:N10"/>
    <mergeCell ref="F6:F8"/>
    <mergeCell ref="K7:K8"/>
    <mergeCell ref="D7:D8"/>
    <mergeCell ref="M7:M8"/>
    <mergeCell ref="A4:N4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O5" sqref="O5"/>
    </sheetView>
  </sheetViews>
  <sheetFormatPr defaultColWidth="9.00390625" defaultRowHeight="12.75"/>
  <sheetData>
    <row r="1" spans="1:14" ht="16.5" customHeight="1">
      <c r="A1" s="24"/>
      <c r="B1" s="24"/>
      <c r="C1" s="24"/>
      <c r="D1" s="24"/>
      <c r="E1" s="45"/>
      <c r="F1" s="24"/>
      <c r="G1" s="24"/>
      <c r="H1" s="24"/>
      <c r="I1" s="24"/>
      <c r="J1" s="138" t="s">
        <v>297</v>
      </c>
      <c r="K1" s="138"/>
      <c r="L1" s="138"/>
      <c r="M1" s="138"/>
      <c r="N1" s="138"/>
    </row>
    <row r="2" spans="1:14" ht="16.5">
      <c r="A2" s="24"/>
      <c r="B2" s="24"/>
      <c r="C2" s="15"/>
      <c r="D2" s="24"/>
      <c r="E2" s="24"/>
      <c r="F2" s="24"/>
      <c r="G2" s="24"/>
      <c r="H2" s="24"/>
      <c r="I2" s="24"/>
      <c r="J2" s="138"/>
      <c r="K2" s="138"/>
      <c r="L2" s="138"/>
      <c r="M2" s="138"/>
      <c r="N2" s="138"/>
    </row>
    <row r="3" spans="1:14" ht="16.5">
      <c r="A3" s="24"/>
      <c r="B3" s="24"/>
      <c r="C3" s="24"/>
      <c r="D3" s="53"/>
      <c r="E3" s="53"/>
      <c r="F3" s="53"/>
      <c r="G3" s="24"/>
      <c r="H3" s="24"/>
      <c r="I3" s="24"/>
      <c r="J3" s="138"/>
      <c r="K3" s="138"/>
      <c r="L3" s="138"/>
      <c r="M3" s="138"/>
      <c r="N3" s="138"/>
    </row>
    <row r="4" spans="1:14" ht="33" customHeight="1">
      <c r="A4" s="129"/>
      <c r="B4" s="129"/>
      <c r="C4" s="129"/>
      <c r="D4" s="129"/>
      <c r="E4" s="129"/>
      <c r="F4" s="129"/>
      <c r="G4" s="24"/>
      <c r="H4" s="24"/>
      <c r="I4" s="24"/>
      <c r="J4" s="138"/>
      <c r="K4" s="138"/>
      <c r="L4" s="138"/>
      <c r="M4" s="138"/>
      <c r="N4" s="138"/>
    </row>
    <row r="5" spans="1:14" ht="84.75" customHeight="1">
      <c r="A5" s="130" t="s">
        <v>128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15.75">
      <c r="A6" s="175"/>
      <c r="B6" s="175"/>
      <c r="C6" s="175"/>
      <c r="D6" s="175"/>
      <c r="E6" s="175"/>
      <c r="F6" s="175"/>
      <c r="G6" s="1"/>
      <c r="H6" s="1"/>
      <c r="I6" s="1"/>
      <c r="J6" s="1"/>
      <c r="K6" s="1"/>
      <c r="L6" s="1"/>
      <c r="M6" s="1"/>
      <c r="N6" s="1"/>
    </row>
    <row r="7" spans="1:14" ht="15.75">
      <c r="A7" s="260" t="s">
        <v>125</v>
      </c>
      <c r="B7" s="260" t="s">
        <v>111</v>
      </c>
      <c r="C7" s="260" t="s">
        <v>112</v>
      </c>
      <c r="D7" s="260"/>
      <c r="E7" s="260"/>
      <c r="F7" s="260" t="s">
        <v>113</v>
      </c>
      <c r="G7" s="260" t="s">
        <v>114</v>
      </c>
      <c r="H7" s="260" t="s">
        <v>115</v>
      </c>
      <c r="I7" s="260" t="s">
        <v>126</v>
      </c>
      <c r="J7" s="265" t="s">
        <v>117</v>
      </c>
      <c r="K7" s="265"/>
      <c r="L7" s="265"/>
      <c r="M7" s="265"/>
      <c r="N7" s="265"/>
    </row>
    <row r="8" spans="1:14" ht="12.75">
      <c r="A8" s="260"/>
      <c r="B8" s="260"/>
      <c r="C8" s="260" t="s">
        <v>118</v>
      </c>
      <c r="D8" s="260" t="s">
        <v>119</v>
      </c>
      <c r="E8" s="260" t="s">
        <v>120</v>
      </c>
      <c r="F8" s="260"/>
      <c r="G8" s="260"/>
      <c r="H8" s="260"/>
      <c r="I8" s="260"/>
      <c r="J8" s="159" t="s">
        <v>121</v>
      </c>
      <c r="K8" s="260" t="s">
        <v>122</v>
      </c>
      <c r="L8" s="260" t="s">
        <v>1</v>
      </c>
      <c r="M8" s="260" t="s">
        <v>2</v>
      </c>
      <c r="N8" s="260" t="s">
        <v>0</v>
      </c>
    </row>
    <row r="9" spans="1:14" ht="70.5" customHeight="1">
      <c r="A9" s="260"/>
      <c r="B9" s="260"/>
      <c r="C9" s="260"/>
      <c r="D9" s="260"/>
      <c r="E9" s="260"/>
      <c r="F9" s="260"/>
      <c r="G9" s="260"/>
      <c r="H9" s="260"/>
      <c r="I9" s="260"/>
      <c r="J9" s="159"/>
      <c r="K9" s="260"/>
      <c r="L9" s="260"/>
      <c r="M9" s="260"/>
      <c r="N9" s="260"/>
    </row>
    <row r="10" spans="1:14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44">
        <v>7</v>
      </c>
      <c r="H10" s="44">
        <v>8</v>
      </c>
      <c r="I10" s="44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</row>
    <row r="11" spans="1:14" ht="31.5" customHeight="1">
      <c r="A11" s="271" t="s">
        <v>127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5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5.7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5.75">
      <c r="A15" s="51" t="s">
        <v>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</sheetData>
  <sheetProtection/>
  <mergeCells count="21">
    <mergeCell ref="B7:B9"/>
    <mergeCell ref="A5:N5"/>
    <mergeCell ref="H7:H9"/>
    <mergeCell ref="C7:E7"/>
    <mergeCell ref="A7:A9"/>
    <mergeCell ref="M8:M9"/>
    <mergeCell ref="A11:N11"/>
    <mergeCell ref="I7:I9"/>
    <mergeCell ref="J7:N7"/>
    <mergeCell ref="J8:J9"/>
    <mergeCell ref="K8:K9"/>
    <mergeCell ref="A6:F6"/>
    <mergeCell ref="N8:N9"/>
    <mergeCell ref="D8:D9"/>
    <mergeCell ref="E8:E9"/>
    <mergeCell ref="C8:C9"/>
    <mergeCell ref="J1:N4"/>
    <mergeCell ref="G7:G9"/>
    <mergeCell ref="L8:L9"/>
    <mergeCell ref="A4:F4"/>
    <mergeCell ref="F7:F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2023-09-04T00:16:22Z</cp:lastPrinted>
  <dcterms:created xsi:type="dcterms:W3CDTF">2011-03-10T11:24:53Z</dcterms:created>
  <dcterms:modified xsi:type="dcterms:W3CDTF">2023-09-04T06:27:06Z</dcterms:modified>
  <cp:category/>
  <cp:version/>
  <cp:contentType/>
  <cp:contentStatus/>
</cp:coreProperties>
</file>