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'Лист1'!$A$4:$F$118</definedName>
  </definedNames>
  <calcPr calcId="125725"/>
</workbook>
</file>

<file path=xl/sharedStrings.xml><?xml version="1.0" encoding="utf-8"?>
<sst xmlns="http://schemas.openxmlformats.org/spreadsheetml/2006/main" count="196" uniqueCount="126">
  <si>
    <t>Показатели</t>
  </si>
  <si>
    <t>Единица измерения</t>
  </si>
  <si>
    <t>1. Население</t>
  </si>
  <si>
    <t>Численность постоянного населения (среднегодовая) - всего</t>
  </si>
  <si>
    <t>тыс. человек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</si>
  <si>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</si>
  <si>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</si>
  <si>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</si>
  <si>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</si>
  <si>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</si>
  <si>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</si>
  <si>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</si>
  <si>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</si>
  <si>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</si>
  <si>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</si>
  <si>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Миграция населения</t>
  </si>
  <si>
    <t>прибыло</t>
  </si>
  <si>
    <t>выбыло</t>
  </si>
  <si>
    <t>Миграционный прирост (+), снижение (-)</t>
  </si>
  <si>
    <t>Коэффициент миграционного прироста</t>
  </si>
  <si>
    <t>человек на  1000 населения</t>
  </si>
  <si>
    <t>2. Денежные доходы и расходы населения</t>
  </si>
  <si>
    <t>Доходы - всего</t>
  </si>
  <si>
    <t>млн. руб.</t>
  </si>
  <si>
    <t>Реальные располагаемые денежные доходы населения</t>
  </si>
  <si>
    <t>% к предыдущему году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</si>
  <si>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</si>
  <si>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</si>
  <si>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</si>
  <si>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</si>
  <si>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</si>
  <si>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</si>
  <si>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руб.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</si>
  <si>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</si>
  <si>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</si>
  <si>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крупным и средним предприятиям</t>
  </si>
  <si>
    <t xml:space="preserve">3. Трудовые ресурсы </t>
  </si>
  <si>
    <t>Среднесписочная численность работников (без внешних совместителей) по полному кругу</t>
  </si>
  <si>
    <t>чел.</t>
  </si>
  <si>
    <t>Численность работников, предполагаемых к увольнению  с градообразующего предприятия</t>
  </si>
  <si>
    <t>человек</t>
  </si>
  <si>
    <t>4. Занятость населения</t>
  </si>
  <si>
    <t>Численность населения в трудоспособном возрасте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</si>
  <si>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</si>
  <si>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</si>
  <si>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</si>
  <si>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%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</si>
  <si>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</si>
  <si>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5. Потребительский рынок</t>
  </si>
  <si>
    <t xml:space="preserve">Оборот розничной торговли </t>
  </si>
  <si>
    <t>млн. рублей</t>
  </si>
  <si>
    <t xml:space="preserve">в % к предыдущему году в сопоставимых ценах </t>
  </si>
  <si>
    <t>Индекс-дефлятор товарооборота к предыдущему году</t>
  </si>
  <si>
    <t>Индекс потребительских цен (к декабрю предыдущего года)</t>
  </si>
  <si>
    <t xml:space="preserve">Оборот общественного питания </t>
  </si>
  <si>
    <t>в % к предыдущему году в сопоставимых ценах</t>
  </si>
  <si>
    <t>6. Промышленность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</si>
  <si>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</si>
  <si>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в том числе: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</si>
  <si>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</si>
  <si>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</si>
  <si>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</si>
  <si>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Ввод в эксплуатацию жилых домов</t>
  </si>
  <si>
    <t>кв. м</t>
  </si>
  <si>
    <t>7. Муниципальная собственность</t>
  </si>
  <si>
    <t>Сумма дивидендов по акциям, находящимся в муниципальной собственности</t>
  </si>
  <si>
    <t>млн.рублей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</si>
  <si>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</si>
  <si>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</si>
  <si>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</si>
  <si>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 xml:space="preserve">8. Инвестиции </t>
  </si>
  <si>
    <t>Инвестиции в основной капитал за счет всех источников финансирования</t>
  </si>
  <si>
    <t xml:space="preserve"> в ценах соответствующих лет, млн. руб.</t>
  </si>
  <si>
    <t xml:space="preserve">Индекс физического объема инвестиций в основной капитал </t>
  </si>
  <si>
    <t>% к предыдущему году в сопоставимых ценах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</si>
  <si>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</si>
  <si>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</si>
  <si>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</si>
  <si>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</si>
  <si>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</si>
  <si>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</si>
  <si>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</si>
  <si>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</si>
  <si>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</si>
  <si>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</si>
  <si>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</si>
  <si>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</si>
  <si>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</si>
  <si>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</si>
  <si>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</si>
  <si>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</si>
  <si>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9.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</si>
  <si>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</si>
  <si>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</si>
  <si>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тыс.чел.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</si>
  <si>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</si>
  <si>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</si>
  <si>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</si>
  <si>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</si>
  <si>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</si>
  <si>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</si>
  <si>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</si>
  <si>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</si>
  <si>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</si>
  <si>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</si>
  <si>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</si>
  <si>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</si>
  <si>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</si>
  <si>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</si>
  <si>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</si>
  <si>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</si>
  <si>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</si>
  <si>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</si>
  <si>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</si>
  <si>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</si>
  <si>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</si>
  <si>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</si>
  <si>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</si>
  <si>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</si>
  <si>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Факт 2016 год</t>
  </si>
  <si>
    <t>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</si>
  <si>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</si>
  <si>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Оценка степени достижения запланированных макроэкономических показателей в Прогнозе социально-экономического развития Дальнегоркого городского округа </t>
  </si>
  <si>
    <t>Оценка в прогнозе 2016 год</t>
  </si>
  <si>
    <t xml:space="preserve">Отклонение </t>
  </si>
  <si>
    <t xml:space="preserve"> +,-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</si>
</sst>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#,##0.000"/>
    <numFmt numFmtId="168" formatCode="#,##0.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006100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006100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6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>
      <alignment horizontal="left" vertical="center" wrapText="1" shrinkToFit="1"/>
    </xf>
    <xf numFmtId="0" fontId="11" fillId="0" borderId="1" xfId="2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 applyProtection="1">
      <alignment horizontal="left" vertical="center" wrapText="1" shrinkToFit="1"/>
      <protection/>
    </xf>
    <xf numFmtId="0" fontId="13" fillId="0" borderId="1" xfId="0" applyFont="1" applyFill="1" applyBorder="1" applyAlignment="1" applyProtection="1">
      <alignment horizontal="left" vertical="center" wrapText="1" shrinkToFi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left" vertical="center" wrapText="1" shrinkToFi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Fill="1" applyBorder="1" applyAlignment="1" applyProtection="1">
      <alignment horizontal="center" vertical="center" wrapText="1"/>
      <protection/>
    </xf>
    <xf numFmtId="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20" applyNumberFormat="1" applyFont="1" applyFill="1" applyBorder="1" applyAlignment="1">
      <alignment horizontal="center" vertical="center" wrapText="1"/>
    </xf>
    <xf numFmtId="2" fontId="19" fillId="0" borderId="1" xfId="20" applyNumberFormat="1" applyFont="1" applyFill="1" applyBorder="1" applyAlignment="1" applyProtection="1">
      <alignment horizontal="center" vertical="center" wrapText="1"/>
      <protection/>
    </xf>
    <xf numFmtId="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" xfId="20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/>
    </xf>
    <xf numFmtId="164" fontId="19" fillId="0" borderId="1" xfId="20" applyNumberFormat="1" applyFont="1" applyFill="1" applyBorder="1" applyAlignment="1" applyProtection="1">
      <alignment horizontal="center" vertical="center" wrapText="1"/>
      <protection/>
    </xf>
    <xf numFmtId="165" fontId="19" fillId="0" borderId="1" xfId="20" applyNumberFormat="1" applyFont="1" applyFill="1" applyBorder="1" applyAlignment="1" applyProtection="1">
      <alignment horizontal="center" vertical="center" wrapText="1"/>
      <protection/>
    </xf>
    <xf numFmtId="165" fontId="19" fillId="0" borderId="1" xfId="20" applyNumberFormat="1" applyFont="1" applyFill="1" applyBorder="1" applyAlignment="1" applyProtection="1">
      <alignment horizontal="center" vertical="center" wrapText="1"/>
      <protection locked="0"/>
    </xf>
    <xf numFmtId="168" fontId="19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Хороши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9"/>
  <sheetViews>
    <sheetView tabSelected="1" workbookViewId="0" topLeftCell="A1">
      <pane xSplit="1" ySplit="7" topLeftCell="B8" activePane="bottomRight" state="frozen"/>
      <selection pane="topRight" activeCell="B1" sqref="B1"/>
      <selection pane="bottomLeft" activeCell="A7" sqref="A7"/>
      <selection pane="bottomRight" activeCell="F29" sqref="F29"/>
    </sheetView>
  </sheetViews>
  <sheetFormatPr defaultColWidth="9.140625" defaultRowHeight="15"/>
  <cols>
    <col min="1" max="1" width="49.00390625" style="0" customWidth="1"/>
    <col min="2" max="2" width="36.28125" style="0" customWidth="1"/>
    <col min="3" max="3" width="18.28125" style="0" customWidth="1"/>
    <col min="4" max="4" width="17.140625" style="0" customWidth="1"/>
    <col min="5" max="5" width="18.421875" style="0" customWidth="1"/>
    <col min="6" max="6" width="19.140625" style="0" customWidth="1"/>
  </cols>
  <sheetData>
    <row r="3" ht="15">
      <c r="A3" t="s">
        <v>121</v>
      </c>
    </row>
    <row r="4" spans="1:6" ht="34.5" customHeight="1">
      <c r="A4" s="81" t="s">
        <v>122</v>
      </c>
      <c r="B4" s="82"/>
      <c r="C4" s="82"/>
      <c r="D4" s="82"/>
      <c r="E4" s="82"/>
      <c r="F4" s="82"/>
    </row>
    <row r="5" spans="1:8" ht="33.75" customHeight="1">
      <c r="A5" s="74" t="s">
        <v>0</v>
      </c>
      <c r="B5" s="74" t="s">
        <v>1</v>
      </c>
      <c r="C5" s="70" t="s">
        <v>123</v>
      </c>
      <c r="D5" s="70" t="s">
        <v>119</v>
      </c>
      <c r="E5" s="75" t="s">
        <v>124</v>
      </c>
      <c r="F5" s="76"/>
      <c r="H5" s="70"/>
    </row>
    <row r="6" spans="1:8" ht="15" customHeight="1">
      <c r="A6" s="74"/>
      <c r="B6" s="74"/>
      <c r="C6" s="71"/>
      <c r="D6" s="71"/>
      <c r="E6" s="77" t="s">
        <v>125</v>
      </c>
      <c r="F6" s="79" t="s">
        <v>46</v>
      </c>
      <c r="H6" s="71"/>
    </row>
    <row r="7" spans="1:8" ht="15" customHeight="1">
      <c r="A7" s="74"/>
      <c r="B7" s="74"/>
      <c r="C7" s="72"/>
      <c r="D7" s="72"/>
      <c r="E7" s="78"/>
      <c r="F7" s="80"/>
      <c r="H7" s="72"/>
    </row>
    <row r="8" spans="1:6" ht="15.75">
      <c r="A8" s="2" t="s">
        <v>2</v>
      </c>
      <c r="B8" s="3"/>
      <c r="C8" s="4"/>
      <c r="D8" s="1"/>
      <c r="E8" s="1"/>
      <c r="F8" s="1"/>
    </row>
    <row r="9" spans="1:6" ht="15.75">
      <c r="A9" s="73" t="s">
        <v>3</v>
      </c>
      <c r="B9" s="3" t="s">
        <v>4</v>
      </c>
      <c r="C9" s="5">
        <v>43.55</v>
      </c>
      <c r="D9" s="40">
        <v>43.46</v>
      </c>
      <c r="E9" s="41">
        <f>D9-C9</f>
        <v>-0.0899999999999963</v>
      </c>
      <c r="F9" s="47">
        <f>D9/C9*100</f>
        <v>99.79334098737085</v>
      </c>
    </row>
    <row r="10" spans="1:6" ht="15.75">
      <c r="A10" s="73"/>
      <c r="B10" s="3" t="s">
        <v>5</v>
      </c>
      <c r="C10" s="5">
        <v>99.36</v>
      </c>
      <c r="D10" s="40">
        <v>99.2</v>
      </c>
      <c r="E10" s="41">
        <f aca="true" t="shared" si="0" ref="E10:E73">D10-C10</f>
        <v>-0.1599999999999966</v>
      </c>
      <c r="F10" s="47"/>
    </row>
    <row r="11" spans="1:6" ht="31.5">
      <c r="A11" s="6" t="s">
        <v>6</v>
      </c>
      <c r="B11" s="3" t="s">
        <v>7</v>
      </c>
      <c r="C11" s="5">
        <v>68.6</v>
      </c>
      <c r="D11" s="40">
        <v>69.1</v>
      </c>
      <c r="E11" s="41">
        <f t="shared" si="0"/>
        <v>0.5</v>
      </c>
      <c r="F11" s="47">
        <f>D11/C11*100</f>
        <v>100.72886297376094</v>
      </c>
    </row>
    <row r="12" spans="1:6" ht="15.75">
      <c r="A12" s="73" t="s">
        <v>8</v>
      </c>
      <c r="B12" s="3" t="s">
        <v>4</v>
      </c>
      <c r="C12" s="7">
        <v>0.456</v>
      </c>
      <c r="D12" s="40">
        <v>0.462</v>
      </c>
      <c r="E12" s="41">
        <f t="shared" si="0"/>
        <v>0.006000000000000005</v>
      </c>
      <c r="F12" s="47">
        <f>D12/C12*100</f>
        <v>101.3157894736842</v>
      </c>
    </row>
    <row r="13" spans="1:6" ht="15.75">
      <c r="A13" s="73"/>
      <c r="B13" s="3" t="s">
        <v>5</v>
      </c>
      <c r="C13" s="5">
        <v>88.54</v>
      </c>
      <c r="D13" s="40">
        <v>89.7</v>
      </c>
      <c r="E13" s="41">
        <f t="shared" si="0"/>
        <v>1.1599999999999966</v>
      </c>
      <c r="F13" s="48"/>
    </row>
    <row r="14" spans="1:6" ht="15.75">
      <c r="A14" s="6" t="s">
        <v>9</v>
      </c>
      <c r="B14" s="3" t="s">
        <v>10</v>
      </c>
      <c r="C14" s="5">
        <f aca="true" t="shared" si="1" ref="C14">C12/C9*1000</f>
        <v>10.470723306544203</v>
      </c>
      <c r="D14" s="40">
        <v>10.6</v>
      </c>
      <c r="E14" s="41">
        <f t="shared" si="0"/>
        <v>0.12927669345579673</v>
      </c>
      <c r="F14" s="47">
        <f>D14/C14*100</f>
        <v>101.234649122807</v>
      </c>
    </row>
    <row r="15" spans="1:6" ht="15.75">
      <c r="A15" s="73" t="s">
        <v>11</v>
      </c>
      <c r="B15" s="3" t="s">
        <v>4</v>
      </c>
      <c r="C15" s="7">
        <v>0.764</v>
      </c>
      <c r="D15" s="40">
        <v>0.778</v>
      </c>
      <c r="E15" s="41">
        <f t="shared" si="0"/>
        <v>0.014000000000000012</v>
      </c>
      <c r="F15" s="47">
        <f>D15/C15*100</f>
        <v>101.83246073298429</v>
      </c>
    </row>
    <row r="16" spans="1:6" ht="15.75">
      <c r="A16" s="73"/>
      <c r="B16" s="3" t="s">
        <v>5</v>
      </c>
      <c r="C16" s="5">
        <v>96.22</v>
      </c>
      <c r="D16" s="40">
        <v>98</v>
      </c>
      <c r="E16" s="41">
        <f t="shared" si="0"/>
        <v>1.7800000000000011</v>
      </c>
      <c r="F16" s="48"/>
    </row>
    <row r="17" spans="1:6" ht="15.75">
      <c r="A17" s="6" t="s">
        <v>12</v>
      </c>
      <c r="B17" s="3" t="s">
        <v>10</v>
      </c>
      <c r="C17" s="5">
        <f>C15/C9*1000</f>
        <v>17.54305396096441</v>
      </c>
      <c r="D17" s="40">
        <v>17.9</v>
      </c>
      <c r="E17" s="41">
        <f t="shared" si="0"/>
        <v>0.35694603903558786</v>
      </c>
      <c r="F17" s="47">
        <f>D17/C17*100</f>
        <v>102.03468586387432</v>
      </c>
    </row>
    <row r="18" spans="1:6" ht="15.75">
      <c r="A18" s="73" t="s">
        <v>13</v>
      </c>
      <c r="B18" s="3" t="s">
        <v>4</v>
      </c>
      <c r="C18" s="7">
        <f aca="true" t="shared" si="2" ref="C18">C12-C15</f>
        <v>-0.308</v>
      </c>
      <c r="D18" s="40">
        <v>-0.316</v>
      </c>
      <c r="E18" s="41">
        <f t="shared" si="0"/>
        <v>-0.008000000000000007</v>
      </c>
      <c r="F18" s="47">
        <f>D18/C18*100</f>
        <v>102.59740259740259</v>
      </c>
    </row>
    <row r="19" spans="1:6" ht="15.75">
      <c r="A19" s="73"/>
      <c r="B19" s="3" t="s">
        <v>5</v>
      </c>
      <c r="C19" s="5">
        <v>110.39</v>
      </c>
      <c r="D19" s="40">
        <v>113.1</v>
      </c>
      <c r="E19" s="41">
        <f t="shared" si="0"/>
        <v>2.7099999999999937</v>
      </c>
      <c r="F19" s="48"/>
    </row>
    <row r="20" spans="1:6" ht="15.75">
      <c r="A20" s="6" t="s">
        <v>14</v>
      </c>
      <c r="B20" s="3" t="s">
        <v>10</v>
      </c>
      <c r="C20" s="5">
        <f aca="true" t="shared" si="3" ref="C20">C18/C9*1000</f>
        <v>-7.072330654420207</v>
      </c>
      <c r="D20" s="40">
        <v>-7.3</v>
      </c>
      <c r="E20" s="41">
        <f t="shared" si="0"/>
        <v>-0.2276693455797929</v>
      </c>
      <c r="F20" s="47">
        <f>D20/C20*100</f>
        <v>103.21915584415584</v>
      </c>
    </row>
    <row r="21" spans="1:6" ht="15.75">
      <c r="A21" s="73" t="s">
        <v>15</v>
      </c>
      <c r="B21" s="3" t="s">
        <v>4</v>
      </c>
      <c r="C21" s="5"/>
      <c r="D21" s="40"/>
      <c r="E21" s="41"/>
      <c r="F21" s="47"/>
    </row>
    <row r="22" spans="1:6" ht="15.75">
      <c r="A22" s="73"/>
      <c r="B22" s="3" t="s">
        <v>16</v>
      </c>
      <c r="C22" s="7">
        <v>1.624</v>
      </c>
      <c r="D22" s="40">
        <v>1.477</v>
      </c>
      <c r="E22" s="41">
        <f t="shared" si="0"/>
        <v>-0.14700000000000002</v>
      </c>
      <c r="F22" s="47">
        <f>D22/C22*100</f>
        <v>90.94827586206897</v>
      </c>
    </row>
    <row r="23" spans="1:6" ht="15.75">
      <c r="A23" s="73"/>
      <c r="B23" s="3" t="s">
        <v>17</v>
      </c>
      <c r="C23" s="7">
        <v>1.686</v>
      </c>
      <c r="D23" s="45">
        <v>1.65</v>
      </c>
      <c r="E23" s="41">
        <f t="shared" si="0"/>
        <v>-0.03600000000000003</v>
      </c>
      <c r="F23" s="47">
        <f>D23/C23*100</f>
        <v>97.86476868327402</v>
      </c>
    </row>
    <row r="24" spans="1:6" ht="15.75">
      <c r="A24" s="73"/>
      <c r="B24" s="3" t="s">
        <v>5</v>
      </c>
      <c r="C24" s="5"/>
      <c r="D24" s="40"/>
      <c r="E24" s="41"/>
      <c r="F24" s="48"/>
    </row>
    <row r="25" spans="1:6" ht="15.75">
      <c r="A25" s="73"/>
      <c r="B25" s="3" t="s">
        <v>16</v>
      </c>
      <c r="C25" s="5">
        <v>104.171</v>
      </c>
      <c r="D25" s="40">
        <v>94.7</v>
      </c>
      <c r="E25" s="41">
        <f t="shared" si="0"/>
        <v>-9.471000000000004</v>
      </c>
      <c r="F25" s="47">
        <f>D25/C25*100</f>
        <v>90.90821821812213</v>
      </c>
    </row>
    <row r="26" spans="1:6" ht="15.75">
      <c r="A26" s="73"/>
      <c r="B26" s="3" t="s">
        <v>17</v>
      </c>
      <c r="C26" s="5">
        <v>109.41</v>
      </c>
      <c r="D26" s="40">
        <v>107.1</v>
      </c>
      <c r="E26" s="41">
        <f t="shared" si="0"/>
        <v>-2.3100000000000023</v>
      </c>
      <c r="F26" s="47">
        <f>D26/C26*100</f>
        <v>97.88867562380038</v>
      </c>
    </row>
    <row r="27" spans="1:6" ht="15.75">
      <c r="A27" s="73" t="s">
        <v>18</v>
      </c>
      <c r="B27" s="3" t="s">
        <v>4</v>
      </c>
      <c r="C27" s="8">
        <f aca="true" t="shared" si="4" ref="C27">C22-C23</f>
        <v>-0.06199999999999983</v>
      </c>
      <c r="D27" s="40">
        <v>-0.173</v>
      </c>
      <c r="E27" s="41">
        <f t="shared" si="0"/>
        <v>-0.11100000000000015</v>
      </c>
      <c r="F27" s="47"/>
    </row>
    <row r="28" spans="1:6" ht="15.75">
      <c r="A28" s="73"/>
      <c r="B28" s="3" t="s">
        <v>5</v>
      </c>
      <c r="C28" s="5" t="s">
        <v>120</v>
      </c>
      <c r="D28" s="40" t="s">
        <v>120</v>
      </c>
      <c r="E28" s="41"/>
      <c r="F28" s="48"/>
    </row>
    <row r="29" spans="1:6" ht="15.75">
      <c r="A29" s="6" t="s">
        <v>19</v>
      </c>
      <c r="B29" s="3" t="s">
        <v>20</v>
      </c>
      <c r="C29" s="5">
        <f aca="true" t="shared" si="5" ref="C29">C27/C9*1000</f>
        <v>-1.4236509758897782</v>
      </c>
      <c r="D29" s="40">
        <v>-4</v>
      </c>
      <c r="E29" s="41">
        <f t="shared" si="0"/>
        <v>-2.576349024110222</v>
      </c>
      <c r="F29" s="47"/>
    </row>
    <row r="30" spans="1:6" ht="15.75">
      <c r="A30" s="9" t="s">
        <v>21</v>
      </c>
      <c r="B30" s="3"/>
      <c r="C30" s="10"/>
      <c r="D30" s="40"/>
      <c r="E30" s="41"/>
      <c r="F30" s="48"/>
    </row>
    <row r="31" spans="1:6" ht="15.75">
      <c r="A31" s="11" t="s">
        <v>22</v>
      </c>
      <c r="B31" s="12" t="s">
        <v>23</v>
      </c>
      <c r="C31" s="5">
        <v>11177.51</v>
      </c>
      <c r="D31" s="40">
        <v>12014.06</v>
      </c>
      <c r="E31" s="41">
        <f t="shared" si="0"/>
        <v>836.5499999999993</v>
      </c>
      <c r="F31" s="47">
        <f>D31/C31*100</f>
        <v>107.48422501970474</v>
      </c>
    </row>
    <row r="32" spans="1:6" ht="31.5">
      <c r="A32" s="11" t="s">
        <v>24</v>
      </c>
      <c r="B32" s="12" t="s">
        <v>25</v>
      </c>
      <c r="C32" s="13">
        <v>98.4</v>
      </c>
      <c r="D32" s="40">
        <v>106.5</v>
      </c>
      <c r="E32" s="41">
        <f t="shared" si="0"/>
        <v>8.099999999999994</v>
      </c>
      <c r="F32" s="48"/>
    </row>
    <row r="33" spans="1:6" ht="31.5">
      <c r="A33" s="11" t="s">
        <v>26</v>
      </c>
      <c r="B33" s="12" t="s">
        <v>27</v>
      </c>
      <c r="C33" s="13">
        <f aca="true" t="shared" si="6" ref="C33">C31/C9/12*1000</f>
        <v>21388.270187523918</v>
      </c>
      <c r="D33" s="40">
        <v>23036.6</v>
      </c>
      <c r="E33" s="41">
        <f t="shared" si="0"/>
        <v>1648.3298124760804</v>
      </c>
      <c r="F33" s="47">
        <f>D33/C33*100</f>
        <v>107.70669997163948</v>
      </c>
    </row>
    <row r="34" spans="1:6" ht="15.75">
      <c r="A34" s="83" t="s">
        <v>28</v>
      </c>
      <c r="B34" s="12" t="s">
        <v>23</v>
      </c>
      <c r="C34" s="13">
        <v>3583.4</v>
      </c>
      <c r="D34" s="40">
        <v>3509.05</v>
      </c>
      <c r="E34" s="41">
        <f t="shared" si="0"/>
        <v>-74.34999999999991</v>
      </c>
      <c r="F34" s="47">
        <f>D34/C34*100</f>
        <v>97.92515488083943</v>
      </c>
    </row>
    <row r="35" spans="1:6" ht="15.75">
      <c r="A35" s="83"/>
      <c r="B35" s="12" t="s">
        <v>5</v>
      </c>
      <c r="C35" s="13">
        <v>105.17</v>
      </c>
      <c r="D35" s="40">
        <v>103</v>
      </c>
      <c r="E35" s="41">
        <f t="shared" si="0"/>
        <v>-2.1700000000000017</v>
      </c>
      <c r="F35" s="48"/>
    </row>
    <row r="36" spans="1:6" ht="15.75">
      <c r="A36" s="11" t="s">
        <v>29</v>
      </c>
      <c r="B36" s="12" t="s">
        <v>23</v>
      </c>
      <c r="C36" s="13">
        <v>11130</v>
      </c>
      <c r="D36" s="40">
        <v>11969.94</v>
      </c>
      <c r="E36" s="41">
        <f t="shared" si="0"/>
        <v>839.9400000000005</v>
      </c>
      <c r="F36" s="47">
        <f>D36/C36*100</f>
        <v>107.5466307277628</v>
      </c>
    </row>
    <row r="37" spans="1:6" ht="31.5">
      <c r="A37" s="11" t="s">
        <v>30</v>
      </c>
      <c r="B37" s="12" t="s">
        <v>23</v>
      </c>
      <c r="C37" s="13">
        <f>C31-C36</f>
        <v>47.51000000000022</v>
      </c>
      <c r="D37" s="40">
        <f>D31-D36</f>
        <v>44.11999999999898</v>
      </c>
      <c r="E37" s="41">
        <f t="shared" si="0"/>
        <v>-3.390000000001237</v>
      </c>
      <c r="F37" s="47">
        <f>D37/C37*100</f>
        <v>92.86466007156132</v>
      </c>
    </row>
    <row r="38" spans="1:6" ht="31.5">
      <c r="A38" s="11" t="s">
        <v>31</v>
      </c>
      <c r="B38" s="12" t="s">
        <v>32</v>
      </c>
      <c r="C38" s="14">
        <v>12939.7</v>
      </c>
      <c r="D38" s="40">
        <v>12616</v>
      </c>
      <c r="E38" s="41">
        <f t="shared" si="0"/>
        <v>-323.7000000000007</v>
      </c>
      <c r="F38" s="47">
        <f>D38/C38*100</f>
        <v>97.49839640795382</v>
      </c>
    </row>
    <row r="39" spans="1:6" ht="47.25">
      <c r="A39" s="11" t="s">
        <v>33</v>
      </c>
      <c r="B39" s="12" t="s">
        <v>34</v>
      </c>
      <c r="C39" s="13">
        <v>16.18828932261768</v>
      </c>
      <c r="D39" s="42">
        <v>16.22</v>
      </c>
      <c r="E39" s="41">
        <f t="shared" si="0"/>
        <v>0.0317106773823177</v>
      </c>
      <c r="F39" s="48"/>
    </row>
    <row r="40" spans="1:6" ht="15.75">
      <c r="A40" s="83" t="s">
        <v>35</v>
      </c>
      <c r="B40" s="12" t="s">
        <v>32</v>
      </c>
      <c r="C40" s="13">
        <v>28812</v>
      </c>
      <c r="D40" s="40">
        <v>29433.9</v>
      </c>
      <c r="E40" s="41">
        <f t="shared" si="0"/>
        <v>621.9000000000015</v>
      </c>
      <c r="F40" s="47">
        <f>D40/C40*100</f>
        <v>102.15847563515203</v>
      </c>
    </row>
    <row r="41" spans="1:6" ht="15.75">
      <c r="A41" s="83"/>
      <c r="B41" s="12" t="s">
        <v>5</v>
      </c>
      <c r="C41" s="13">
        <v>104.6</v>
      </c>
      <c r="D41" s="40">
        <v>106.9</v>
      </c>
      <c r="E41" s="41">
        <f t="shared" si="0"/>
        <v>2.3000000000000114</v>
      </c>
      <c r="F41" s="48"/>
    </row>
    <row r="42" spans="1:6" ht="15.75">
      <c r="A42" s="15" t="s">
        <v>36</v>
      </c>
      <c r="B42" s="12"/>
      <c r="C42" s="13"/>
      <c r="D42" s="40"/>
      <c r="E42" s="41"/>
      <c r="F42" s="48"/>
    </row>
    <row r="43" spans="1:6" ht="15.75">
      <c r="A43" s="84" t="s">
        <v>37</v>
      </c>
      <c r="B43" s="16" t="s">
        <v>38</v>
      </c>
      <c r="C43" s="13">
        <v>18030</v>
      </c>
      <c r="D43" s="40">
        <v>17233</v>
      </c>
      <c r="E43" s="41">
        <f t="shared" si="0"/>
        <v>-797</v>
      </c>
      <c r="F43" s="47">
        <f>D43/C43*100</f>
        <v>95.579589572934</v>
      </c>
    </row>
    <row r="44" spans="1:6" ht="15.75">
      <c r="A44" s="84"/>
      <c r="B44" s="16" t="s">
        <v>5</v>
      </c>
      <c r="C44" s="13">
        <v>99.31</v>
      </c>
      <c r="D44" s="40">
        <v>95.6</v>
      </c>
      <c r="E44" s="41">
        <f t="shared" si="0"/>
        <v>-3.710000000000008</v>
      </c>
      <c r="F44" s="48"/>
    </row>
    <row r="45" spans="1:6" ht="31.5">
      <c r="A45" s="11" t="s">
        <v>39</v>
      </c>
      <c r="B45" s="12" t="s">
        <v>40</v>
      </c>
      <c r="C45" s="17">
        <v>2371</v>
      </c>
      <c r="D45" s="40">
        <v>2403</v>
      </c>
      <c r="E45" s="41">
        <f t="shared" si="0"/>
        <v>32</v>
      </c>
      <c r="F45" s="47">
        <f>D45/C45*100</f>
        <v>101.34964150147616</v>
      </c>
    </row>
    <row r="46" spans="1:6" ht="15.75">
      <c r="A46" s="18" t="s">
        <v>41</v>
      </c>
      <c r="B46" s="3"/>
      <c r="C46" s="10"/>
      <c r="D46" s="40"/>
      <c r="E46" s="41"/>
      <c r="F46" s="48"/>
    </row>
    <row r="47" spans="1:6" ht="31.5">
      <c r="A47" s="6" t="s">
        <v>42</v>
      </c>
      <c r="B47" s="12" t="s">
        <v>40</v>
      </c>
      <c r="C47" s="17">
        <v>22550</v>
      </c>
      <c r="D47" s="40">
        <v>21528</v>
      </c>
      <c r="E47" s="41">
        <f t="shared" si="0"/>
        <v>-1022</v>
      </c>
      <c r="F47" s="47">
        <f>D47/C47*100</f>
        <v>95.46784922394679</v>
      </c>
    </row>
    <row r="48" spans="1:6" ht="15.75">
      <c r="A48" s="6" t="s">
        <v>43</v>
      </c>
      <c r="B48" s="12" t="s">
        <v>40</v>
      </c>
      <c r="C48" s="19">
        <v>575.9911894273127</v>
      </c>
      <c r="D48" s="40">
        <v>531</v>
      </c>
      <c r="E48" s="41">
        <f t="shared" si="0"/>
        <v>-44.99118942731275</v>
      </c>
      <c r="F48" s="47">
        <f>D48/C48*100</f>
        <v>92.18891013384322</v>
      </c>
    </row>
    <row r="49" spans="1:6" ht="31.5">
      <c r="A49" s="6" t="s">
        <v>44</v>
      </c>
      <c r="B49" s="12" t="s">
        <v>40</v>
      </c>
      <c r="C49" s="17">
        <v>500</v>
      </c>
      <c r="D49" s="40">
        <v>466</v>
      </c>
      <c r="E49" s="41">
        <f t="shared" si="0"/>
        <v>-34</v>
      </c>
      <c r="F49" s="47">
        <f>D49/C49*100</f>
        <v>93.2</v>
      </c>
    </row>
    <row r="50" spans="1:6" ht="47.25">
      <c r="A50" s="20" t="s">
        <v>45</v>
      </c>
      <c r="B50" s="21" t="s">
        <v>46</v>
      </c>
      <c r="C50" s="19">
        <v>2.4837484020427105</v>
      </c>
      <c r="D50" s="40">
        <v>2.2</v>
      </c>
      <c r="E50" s="41">
        <f t="shared" si="0"/>
        <v>-0.28374840204271035</v>
      </c>
      <c r="F50" s="48"/>
    </row>
    <row r="51" spans="1:6" ht="63">
      <c r="A51" s="6" t="s">
        <v>47</v>
      </c>
      <c r="B51" s="12" t="s">
        <v>46</v>
      </c>
      <c r="C51" s="19">
        <v>2.1560645784462538</v>
      </c>
      <c r="D51" s="40">
        <v>1.9</v>
      </c>
      <c r="E51" s="41">
        <f t="shared" si="0"/>
        <v>-0.25606457844625385</v>
      </c>
      <c r="F51" s="48"/>
    </row>
    <row r="52" spans="1:6" ht="15.75">
      <c r="A52" s="2" t="s">
        <v>48</v>
      </c>
      <c r="B52" s="3"/>
      <c r="C52" s="10"/>
      <c r="D52" s="40"/>
      <c r="E52" s="41"/>
      <c r="F52" s="48"/>
    </row>
    <row r="53" spans="1:6" ht="15.75">
      <c r="A53" s="73" t="s">
        <v>49</v>
      </c>
      <c r="B53" s="3" t="s">
        <v>50</v>
      </c>
      <c r="C53" s="19">
        <v>587</v>
      </c>
      <c r="D53" s="40">
        <v>555.2</v>
      </c>
      <c r="E53" s="41">
        <f t="shared" si="0"/>
        <v>-31.799999999999955</v>
      </c>
      <c r="F53" s="47">
        <f>D53/C53*100</f>
        <v>94.58262350936968</v>
      </c>
    </row>
    <row r="54" spans="1:6" ht="31.5">
      <c r="A54" s="73"/>
      <c r="B54" s="22" t="s">
        <v>51</v>
      </c>
      <c r="C54" s="19">
        <v>100.36454826651658</v>
      </c>
      <c r="D54" s="40">
        <v>94.8</v>
      </c>
      <c r="E54" s="41">
        <f t="shared" si="0"/>
        <v>-5.5645482665165815</v>
      </c>
      <c r="F54" s="48"/>
    </row>
    <row r="55" spans="1:6" ht="31.5">
      <c r="A55" s="6" t="s">
        <v>52</v>
      </c>
      <c r="B55" s="3" t="s">
        <v>46</v>
      </c>
      <c r="C55" s="19">
        <v>107.67081632967907</v>
      </c>
      <c r="D55" s="40">
        <v>107.8</v>
      </c>
      <c r="E55" s="41">
        <f t="shared" si="0"/>
        <v>0.12918367032092704</v>
      </c>
      <c r="F55" s="48"/>
    </row>
    <row r="56" spans="1:6" ht="31.5">
      <c r="A56" s="6" t="s">
        <v>53</v>
      </c>
      <c r="B56" s="3" t="s">
        <v>46</v>
      </c>
      <c r="C56" s="49">
        <v>108.6</v>
      </c>
      <c r="D56" s="40">
        <v>107.1</v>
      </c>
      <c r="E56" s="41">
        <f t="shared" si="0"/>
        <v>-1.5</v>
      </c>
      <c r="F56" s="50"/>
    </row>
    <row r="57" spans="1:6" ht="15.75">
      <c r="A57" s="73" t="s">
        <v>54</v>
      </c>
      <c r="B57" s="3" t="s">
        <v>50</v>
      </c>
      <c r="C57" s="49">
        <v>2</v>
      </c>
      <c r="D57" s="40">
        <v>1.7</v>
      </c>
      <c r="E57" s="41">
        <f t="shared" si="0"/>
        <v>-0.30000000000000004</v>
      </c>
      <c r="F57" s="51">
        <f>D57/C57*100</f>
        <v>85</v>
      </c>
    </row>
    <row r="58" spans="1:6" ht="31.5">
      <c r="A58" s="73"/>
      <c r="B58" s="22" t="s">
        <v>55</v>
      </c>
      <c r="C58" s="49">
        <v>97.9</v>
      </c>
      <c r="D58" s="40">
        <v>84.8</v>
      </c>
      <c r="E58" s="41">
        <f t="shared" si="0"/>
        <v>-13.100000000000009</v>
      </c>
      <c r="F58" s="50"/>
    </row>
    <row r="59" spans="1:6" ht="15.75">
      <c r="A59" s="2" t="s">
        <v>56</v>
      </c>
      <c r="B59" s="3"/>
      <c r="C59" s="52"/>
      <c r="D59" s="40"/>
      <c r="E59" s="41"/>
      <c r="F59" s="50"/>
    </row>
    <row r="60" spans="1:6" ht="15.75">
      <c r="A60" s="73" t="s">
        <v>57</v>
      </c>
      <c r="B60" s="3" t="s">
        <v>50</v>
      </c>
      <c r="C60" s="49">
        <f>C63+C65+C67</f>
        <v>6415</v>
      </c>
      <c r="D60" s="40">
        <v>6660.4</v>
      </c>
      <c r="E60" s="41">
        <f t="shared" si="0"/>
        <v>245.39999999999964</v>
      </c>
      <c r="F60" s="51">
        <f>D60/C60*100</f>
        <v>103.82540919719408</v>
      </c>
    </row>
    <row r="61" spans="1:6" ht="31.5">
      <c r="A61" s="73"/>
      <c r="B61" s="22" t="s">
        <v>55</v>
      </c>
      <c r="C61" s="49">
        <v>100.12</v>
      </c>
      <c r="D61" s="40">
        <v>101</v>
      </c>
      <c r="E61" s="41">
        <f t="shared" si="0"/>
        <v>0.8799999999999955</v>
      </c>
      <c r="F61" s="50"/>
    </row>
    <row r="62" spans="1:6" ht="15.75">
      <c r="A62" s="23" t="s">
        <v>58</v>
      </c>
      <c r="B62" s="3"/>
      <c r="C62" s="53"/>
      <c r="D62" s="40"/>
      <c r="E62" s="41">
        <f t="shared" si="0"/>
        <v>0</v>
      </c>
      <c r="F62" s="50"/>
    </row>
    <row r="63" spans="1:6" ht="15.75">
      <c r="A63" s="73" t="s">
        <v>59</v>
      </c>
      <c r="B63" s="3" t="s">
        <v>50</v>
      </c>
      <c r="C63" s="49">
        <v>2600</v>
      </c>
      <c r="D63" s="40">
        <v>2911.4</v>
      </c>
      <c r="E63" s="41">
        <f t="shared" si="0"/>
        <v>311.4000000000001</v>
      </c>
      <c r="F63" s="51">
        <f>D63/C63*100</f>
        <v>111.97692307692309</v>
      </c>
    </row>
    <row r="64" spans="1:6" ht="31.5">
      <c r="A64" s="73"/>
      <c r="B64" s="22" t="s">
        <v>55</v>
      </c>
      <c r="C64" s="49">
        <v>78</v>
      </c>
      <c r="D64" s="40">
        <v>99.6</v>
      </c>
      <c r="E64" s="41">
        <f t="shared" si="0"/>
        <v>21.599999999999994</v>
      </c>
      <c r="F64" s="50"/>
    </row>
    <row r="65" spans="1:6" ht="15.75">
      <c r="A65" s="73" t="s">
        <v>60</v>
      </c>
      <c r="B65" s="3" t="s">
        <v>50</v>
      </c>
      <c r="C65" s="49">
        <v>3000</v>
      </c>
      <c r="D65" s="40">
        <v>3104.7</v>
      </c>
      <c r="E65" s="41">
        <f t="shared" si="0"/>
        <v>104.69999999999982</v>
      </c>
      <c r="F65" s="51">
        <f>D65/C65*100</f>
        <v>103.49</v>
      </c>
    </row>
    <row r="66" spans="1:6" ht="31.5">
      <c r="A66" s="73"/>
      <c r="B66" s="22" t="s">
        <v>55</v>
      </c>
      <c r="C66" s="49">
        <v>113</v>
      </c>
      <c r="D66" s="40">
        <v>107.6</v>
      </c>
      <c r="E66" s="41">
        <f t="shared" si="0"/>
        <v>-5.400000000000006</v>
      </c>
      <c r="F66" s="50"/>
    </row>
    <row r="67" spans="1:6" ht="15.75">
      <c r="A67" s="73" t="s">
        <v>61</v>
      </c>
      <c r="B67" s="3" t="s">
        <v>50</v>
      </c>
      <c r="C67" s="49">
        <v>815</v>
      </c>
      <c r="D67" s="40">
        <v>644.3</v>
      </c>
      <c r="E67" s="41">
        <f t="shared" si="0"/>
        <v>-170.70000000000005</v>
      </c>
      <c r="F67" s="51">
        <f>D67/C67*100</f>
        <v>79.05521472392637</v>
      </c>
    </row>
    <row r="68" spans="1:6" ht="31.5">
      <c r="A68" s="73"/>
      <c r="B68" s="22" t="s">
        <v>55</v>
      </c>
      <c r="C68" s="49">
        <v>96</v>
      </c>
      <c r="D68" s="43">
        <v>80.6</v>
      </c>
      <c r="E68" s="41">
        <f t="shared" si="0"/>
        <v>-15.400000000000006</v>
      </c>
      <c r="F68" s="50"/>
    </row>
    <row r="69" spans="1:6" ht="15.75">
      <c r="A69" s="73" t="s">
        <v>62</v>
      </c>
      <c r="B69" s="3" t="s">
        <v>63</v>
      </c>
      <c r="C69" s="54">
        <v>900</v>
      </c>
      <c r="D69" s="40">
        <v>379</v>
      </c>
      <c r="E69" s="41">
        <f t="shared" si="0"/>
        <v>-521</v>
      </c>
      <c r="F69" s="51">
        <f>D69/C69*100</f>
        <v>42.11111111111111</v>
      </c>
    </row>
    <row r="70" spans="1:6" ht="15.75">
      <c r="A70" s="73"/>
      <c r="B70" s="3" t="s">
        <v>5</v>
      </c>
      <c r="C70" s="54">
        <v>94.5</v>
      </c>
      <c r="D70" s="40">
        <v>41.8</v>
      </c>
      <c r="E70" s="41">
        <f t="shared" si="0"/>
        <v>-52.7</v>
      </c>
      <c r="F70" s="50"/>
    </row>
    <row r="71" spans="1:6" ht="15.75">
      <c r="A71" s="24" t="s">
        <v>64</v>
      </c>
      <c r="B71" s="25"/>
      <c r="C71" s="55"/>
      <c r="D71" s="40"/>
      <c r="E71" s="41">
        <f t="shared" si="0"/>
        <v>0</v>
      </c>
      <c r="F71" s="50"/>
    </row>
    <row r="72" spans="1:6" ht="31.5">
      <c r="A72" s="26" t="s">
        <v>65</v>
      </c>
      <c r="B72" s="27" t="s">
        <v>66</v>
      </c>
      <c r="C72" s="54">
        <v>0</v>
      </c>
      <c r="D72" s="40">
        <v>0</v>
      </c>
      <c r="E72" s="41">
        <f t="shared" si="0"/>
        <v>0</v>
      </c>
      <c r="F72" s="51">
        <v>0</v>
      </c>
    </row>
    <row r="73" spans="1:6" ht="31.5">
      <c r="A73" s="26" t="s">
        <v>67</v>
      </c>
      <c r="B73" s="27" t="s">
        <v>66</v>
      </c>
      <c r="C73" s="56">
        <v>12</v>
      </c>
      <c r="D73" s="40">
        <v>14.4</v>
      </c>
      <c r="E73" s="41">
        <f t="shared" si="0"/>
        <v>2.4000000000000004</v>
      </c>
      <c r="F73" s="51">
        <f>D73/C73*100</f>
        <v>120</v>
      </c>
    </row>
    <row r="74" spans="1:6" ht="31.5">
      <c r="A74" s="26" t="s">
        <v>68</v>
      </c>
      <c r="B74" s="27" t="s">
        <v>66</v>
      </c>
      <c r="C74" s="57">
        <v>0</v>
      </c>
      <c r="D74" s="40">
        <v>0</v>
      </c>
      <c r="E74" s="41">
        <f aca="true" t="shared" si="7" ref="E74:E118">D74-C74</f>
        <v>0</v>
      </c>
      <c r="F74" s="51">
        <v>0</v>
      </c>
    </row>
    <row r="75" spans="1:6" ht="31.5">
      <c r="A75" s="26" t="s">
        <v>69</v>
      </c>
      <c r="B75" s="27" t="s">
        <v>66</v>
      </c>
      <c r="C75" s="56">
        <v>15.41</v>
      </c>
      <c r="D75" s="40">
        <v>23.1</v>
      </c>
      <c r="E75" s="41">
        <f t="shared" si="7"/>
        <v>7.690000000000001</v>
      </c>
      <c r="F75" s="51">
        <f>D75/C75*100</f>
        <v>149.90266060999352</v>
      </c>
    </row>
    <row r="76" spans="1:6" ht="15.75">
      <c r="A76" s="2" t="s">
        <v>70</v>
      </c>
      <c r="B76" s="22"/>
      <c r="C76" s="52"/>
      <c r="D76" s="40"/>
      <c r="E76" s="41"/>
      <c r="F76" s="50"/>
    </row>
    <row r="77" spans="1:6" ht="31.5">
      <c r="A77" s="28" t="s">
        <v>71</v>
      </c>
      <c r="B77" s="3" t="s">
        <v>72</v>
      </c>
      <c r="C77" s="49">
        <f>C80+C84</f>
        <v>278.90439</v>
      </c>
      <c r="D77" s="40">
        <v>320.77</v>
      </c>
      <c r="E77" s="41">
        <f t="shared" si="7"/>
        <v>41.865610000000004</v>
      </c>
      <c r="F77" s="51">
        <f>D77/C77*100</f>
        <v>115.01073898478256</v>
      </c>
    </row>
    <row r="78" spans="1:6" ht="31.5">
      <c r="A78" s="6" t="s">
        <v>73</v>
      </c>
      <c r="B78" s="3" t="s">
        <v>74</v>
      </c>
      <c r="C78" s="49">
        <v>97.1</v>
      </c>
      <c r="D78" s="40">
        <v>114.6</v>
      </c>
      <c r="E78" s="41">
        <f t="shared" si="7"/>
        <v>17.5</v>
      </c>
      <c r="F78" s="50"/>
    </row>
    <row r="79" spans="1:6" ht="31.5">
      <c r="A79" s="6" t="s">
        <v>75</v>
      </c>
      <c r="B79" s="29"/>
      <c r="C79" s="58"/>
      <c r="D79" s="40"/>
      <c r="E79" s="41"/>
      <c r="F79" s="50"/>
    </row>
    <row r="80" spans="1:6" ht="15.75">
      <c r="A80" s="6" t="s">
        <v>76</v>
      </c>
      <c r="B80" s="3" t="s">
        <v>50</v>
      </c>
      <c r="C80" s="49">
        <f>C82+C83</f>
        <v>121.36</v>
      </c>
      <c r="D80" s="40">
        <v>147.77</v>
      </c>
      <c r="E80" s="41">
        <f t="shared" si="7"/>
        <v>26.41000000000001</v>
      </c>
      <c r="F80" s="69">
        <f>D80/C80*100</f>
        <v>121.76170072511536</v>
      </c>
    </row>
    <row r="81" spans="1:6" ht="15.75">
      <c r="A81" s="6" t="s">
        <v>77</v>
      </c>
      <c r="B81" s="3"/>
      <c r="C81" s="53"/>
      <c r="D81" s="40"/>
      <c r="E81" s="41"/>
      <c r="F81" s="50"/>
    </row>
    <row r="82" spans="1:6" ht="15.75">
      <c r="A82" s="6" t="s">
        <v>78</v>
      </c>
      <c r="B82" s="3" t="s">
        <v>50</v>
      </c>
      <c r="C82" s="49">
        <v>22.76</v>
      </c>
      <c r="D82" s="40">
        <v>2.95</v>
      </c>
      <c r="E82" s="41">
        <f t="shared" si="7"/>
        <v>-19.810000000000002</v>
      </c>
      <c r="F82" s="69">
        <f>D82/C82*100</f>
        <v>12.96133567662566</v>
      </c>
    </row>
    <row r="83" spans="1:6" ht="15.75">
      <c r="A83" s="6" t="s">
        <v>79</v>
      </c>
      <c r="B83" s="3" t="s">
        <v>50</v>
      </c>
      <c r="C83" s="49">
        <v>98.6</v>
      </c>
      <c r="D83" s="40">
        <v>144.82</v>
      </c>
      <c r="E83" s="41">
        <f t="shared" si="7"/>
        <v>46.22</v>
      </c>
      <c r="F83" s="51">
        <f aca="true" t="shared" si="8" ref="F83:F118">D83/C83*100</f>
        <v>146.8762677484787</v>
      </c>
    </row>
    <row r="84" spans="1:6" ht="15.75">
      <c r="A84" s="6" t="s">
        <v>80</v>
      </c>
      <c r="B84" s="3" t="s">
        <v>50</v>
      </c>
      <c r="C84" s="49">
        <f>C86+C88+C89+C94+C95</f>
        <v>157.54439</v>
      </c>
      <c r="D84" s="40">
        <v>173</v>
      </c>
      <c r="E84" s="41">
        <f t="shared" si="7"/>
        <v>15.455610000000007</v>
      </c>
      <c r="F84" s="51">
        <f t="shared" si="8"/>
        <v>109.81032076102488</v>
      </c>
    </row>
    <row r="85" spans="1:6" ht="15.75">
      <c r="A85" s="6" t="s">
        <v>77</v>
      </c>
      <c r="B85" s="3"/>
      <c r="C85" s="53"/>
      <c r="D85" s="40"/>
      <c r="E85" s="41"/>
      <c r="F85" s="50"/>
    </row>
    <row r="86" spans="1:6" ht="15.75">
      <c r="A86" s="6" t="s">
        <v>81</v>
      </c>
      <c r="B86" s="3" t="s">
        <v>50</v>
      </c>
      <c r="C86" s="49">
        <v>0</v>
      </c>
      <c r="D86" s="40">
        <v>117.81</v>
      </c>
      <c r="E86" s="41">
        <f t="shared" si="7"/>
        <v>117.81</v>
      </c>
      <c r="F86" s="51">
        <v>0</v>
      </c>
    </row>
    <row r="87" spans="1:6" ht="15.75">
      <c r="A87" s="6" t="s">
        <v>82</v>
      </c>
      <c r="B87" s="3" t="s">
        <v>50</v>
      </c>
      <c r="C87" s="53">
        <v>0</v>
      </c>
      <c r="D87" s="41">
        <v>0</v>
      </c>
      <c r="E87" s="41">
        <f t="shared" si="7"/>
        <v>0</v>
      </c>
      <c r="F87" s="51">
        <v>0</v>
      </c>
    </row>
    <row r="88" spans="1:6" ht="15.75">
      <c r="A88" s="6" t="s">
        <v>83</v>
      </c>
      <c r="B88" s="3" t="s">
        <v>50</v>
      </c>
      <c r="C88" s="59">
        <v>0</v>
      </c>
      <c r="D88" s="41">
        <v>0</v>
      </c>
      <c r="E88" s="41">
        <f t="shared" si="7"/>
        <v>0</v>
      </c>
      <c r="F88" s="51">
        <v>0</v>
      </c>
    </row>
    <row r="89" spans="1:6" ht="15.75">
      <c r="A89" s="6" t="s">
        <v>84</v>
      </c>
      <c r="B89" s="3"/>
      <c r="C89" s="49">
        <f>C91+C92+C93</f>
        <v>149.17811</v>
      </c>
      <c r="D89" s="40">
        <v>51.98</v>
      </c>
      <c r="E89" s="41">
        <f t="shared" si="7"/>
        <v>-97.19811000000001</v>
      </c>
      <c r="F89" s="51">
        <f t="shared" si="8"/>
        <v>34.84425429441357</v>
      </c>
    </row>
    <row r="90" spans="1:6" ht="15.75">
      <c r="A90" s="6" t="s">
        <v>85</v>
      </c>
      <c r="B90" s="3" t="s">
        <v>50</v>
      </c>
      <c r="C90" s="53">
        <v>0</v>
      </c>
      <c r="D90" s="40">
        <v>0</v>
      </c>
      <c r="E90" s="41">
        <f t="shared" si="7"/>
        <v>0</v>
      </c>
      <c r="F90" s="51">
        <v>0</v>
      </c>
    </row>
    <row r="91" spans="1:6" ht="15.75">
      <c r="A91" s="6" t="s">
        <v>86</v>
      </c>
      <c r="B91" s="3" t="s">
        <v>50</v>
      </c>
      <c r="C91" s="49">
        <v>48.57811</v>
      </c>
      <c r="D91" s="40">
        <v>3.32</v>
      </c>
      <c r="E91" s="41">
        <f t="shared" si="7"/>
        <v>-45.25811</v>
      </c>
      <c r="F91" s="51">
        <f t="shared" si="8"/>
        <v>6.834353991952341</v>
      </c>
    </row>
    <row r="92" spans="1:6" ht="15.75">
      <c r="A92" s="6" t="s">
        <v>87</v>
      </c>
      <c r="B92" s="3" t="s">
        <v>50</v>
      </c>
      <c r="C92" s="49">
        <v>68.5</v>
      </c>
      <c r="D92" s="40">
        <v>43.91</v>
      </c>
      <c r="E92" s="41">
        <f t="shared" si="7"/>
        <v>-24.590000000000003</v>
      </c>
      <c r="F92" s="51">
        <f t="shared" si="8"/>
        <v>64.10218978102189</v>
      </c>
    </row>
    <row r="93" spans="1:6" ht="31.5">
      <c r="A93" s="6" t="s">
        <v>88</v>
      </c>
      <c r="B93" s="3" t="s">
        <v>50</v>
      </c>
      <c r="C93" s="49">
        <v>32.1</v>
      </c>
      <c r="D93" s="40">
        <v>4.76</v>
      </c>
      <c r="E93" s="41">
        <f t="shared" si="7"/>
        <v>-27.340000000000003</v>
      </c>
      <c r="F93" s="51">
        <f t="shared" si="8"/>
        <v>14.82866043613707</v>
      </c>
    </row>
    <row r="94" spans="1:6" ht="15.75">
      <c r="A94" s="6" t="s">
        <v>89</v>
      </c>
      <c r="B94" s="3" t="s">
        <v>50</v>
      </c>
      <c r="C94" s="49">
        <v>8.366280000000001</v>
      </c>
      <c r="D94" s="40">
        <v>0.7</v>
      </c>
      <c r="E94" s="41">
        <f t="shared" si="7"/>
        <v>-7.666280000000001</v>
      </c>
      <c r="F94" s="51">
        <f t="shared" si="8"/>
        <v>8.366920542941426</v>
      </c>
    </row>
    <row r="95" spans="1:6" ht="15.75">
      <c r="A95" s="6" t="s">
        <v>90</v>
      </c>
      <c r="B95" s="3" t="s">
        <v>50</v>
      </c>
      <c r="C95" s="49">
        <v>0</v>
      </c>
      <c r="D95" s="40">
        <v>2.58</v>
      </c>
      <c r="E95" s="41">
        <f t="shared" si="7"/>
        <v>2.58</v>
      </c>
      <c r="F95" s="51">
        <v>0</v>
      </c>
    </row>
    <row r="96" spans="1:6" ht="15.75">
      <c r="A96" s="30" t="s">
        <v>91</v>
      </c>
      <c r="B96" s="31"/>
      <c r="C96" s="58"/>
      <c r="D96" s="40"/>
      <c r="E96" s="41"/>
      <c r="F96" s="50"/>
    </row>
    <row r="97" spans="1:6" ht="31.5">
      <c r="A97" s="32" t="s">
        <v>92</v>
      </c>
      <c r="B97" s="33" t="s">
        <v>94</v>
      </c>
      <c r="C97" s="60">
        <v>2.275</v>
      </c>
      <c r="D97" s="43">
        <v>2.29</v>
      </c>
      <c r="E97" s="41">
        <f t="shared" si="7"/>
        <v>0.015000000000000124</v>
      </c>
      <c r="F97" s="51">
        <f t="shared" si="8"/>
        <v>100.65934065934066</v>
      </c>
    </row>
    <row r="98" spans="1:6" ht="63">
      <c r="A98" s="32" t="s">
        <v>93</v>
      </c>
      <c r="B98" s="33" t="s">
        <v>94</v>
      </c>
      <c r="C98" s="61">
        <v>4.455</v>
      </c>
      <c r="D98" s="40">
        <v>4.495</v>
      </c>
      <c r="E98" s="41">
        <f t="shared" si="7"/>
        <v>0.040000000000000036</v>
      </c>
      <c r="F98" s="51">
        <f t="shared" si="8"/>
        <v>100.89786756453422</v>
      </c>
    </row>
    <row r="99" spans="1:6" ht="15.75">
      <c r="A99" s="32" t="s">
        <v>95</v>
      </c>
      <c r="B99" s="33" t="s">
        <v>94</v>
      </c>
      <c r="C99" s="61">
        <v>4.455</v>
      </c>
      <c r="D99" s="40">
        <v>4.495</v>
      </c>
      <c r="E99" s="41">
        <f t="shared" si="7"/>
        <v>0.040000000000000036</v>
      </c>
      <c r="F99" s="51">
        <f t="shared" si="8"/>
        <v>100.89786756453422</v>
      </c>
    </row>
    <row r="100" spans="1:6" ht="15.75">
      <c r="A100" s="34" t="s">
        <v>96</v>
      </c>
      <c r="B100" s="33" t="s">
        <v>94</v>
      </c>
      <c r="C100" s="62">
        <v>0</v>
      </c>
      <c r="D100" s="40">
        <v>0</v>
      </c>
      <c r="E100" s="41">
        <f t="shared" si="7"/>
        <v>0</v>
      </c>
      <c r="F100" s="63">
        <v>0</v>
      </c>
    </row>
    <row r="101" spans="1:6" ht="47.25">
      <c r="A101" s="32" t="s">
        <v>97</v>
      </c>
      <c r="B101" s="33" t="s">
        <v>94</v>
      </c>
      <c r="C101" s="64">
        <v>0</v>
      </c>
      <c r="D101" s="40">
        <v>0</v>
      </c>
      <c r="E101" s="41">
        <f t="shared" si="7"/>
        <v>0</v>
      </c>
      <c r="F101" s="63">
        <v>0</v>
      </c>
    </row>
    <row r="102" spans="1:6" ht="47.25">
      <c r="A102" s="32" t="s">
        <v>98</v>
      </c>
      <c r="B102" s="33" t="s">
        <v>94</v>
      </c>
      <c r="C102" s="65">
        <v>0.652</v>
      </c>
      <c r="D102" s="40">
        <v>0.711</v>
      </c>
      <c r="E102" s="41">
        <f t="shared" si="7"/>
        <v>0.05899999999999994</v>
      </c>
      <c r="F102" s="51">
        <f t="shared" si="8"/>
        <v>109.04907975460121</v>
      </c>
    </row>
    <row r="103" spans="1:6" ht="31.5">
      <c r="A103" s="32" t="s">
        <v>99</v>
      </c>
      <c r="B103" s="33" t="s">
        <v>94</v>
      </c>
      <c r="C103" s="65">
        <v>0.652</v>
      </c>
      <c r="D103" s="40">
        <v>0.711</v>
      </c>
      <c r="E103" s="41">
        <f t="shared" si="7"/>
        <v>0.05899999999999994</v>
      </c>
      <c r="F103" s="51">
        <f t="shared" si="8"/>
        <v>109.04907975460121</v>
      </c>
    </row>
    <row r="104" spans="1:6" ht="47.25">
      <c r="A104" s="32" t="s">
        <v>100</v>
      </c>
      <c r="B104" s="33" t="s">
        <v>94</v>
      </c>
      <c r="C104" s="66">
        <v>0.075</v>
      </c>
      <c r="D104" s="66">
        <v>0.075</v>
      </c>
      <c r="E104" s="41">
        <f t="shared" si="7"/>
        <v>0</v>
      </c>
      <c r="F104" s="51">
        <f t="shared" si="8"/>
        <v>100</v>
      </c>
    </row>
    <row r="105" spans="1:6" ht="31.5">
      <c r="A105" s="32" t="s">
        <v>99</v>
      </c>
      <c r="B105" s="33" t="s">
        <v>94</v>
      </c>
      <c r="C105" s="66">
        <v>0.075</v>
      </c>
      <c r="D105" s="66">
        <v>0.075</v>
      </c>
      <c r="E105" s="41">
        <f t="shared" si="7"/>
        <v>0</v>
      </c>
      <c r="F105" s="51">
        <f t="shared" si="8"/>
        <v>100</v>
      </c>
    </row>
    <row r="106" spans="1:6" ht="15.75">
      <c r="A106" s="35" t="s">
        <v>101</v>
      </c>
      <c r="B106" s="33" t="s">
        <v>94</v>
      </c>
      <c r="C106" s="67"/>
      <c r="D106" s="40"/>
      <c r="E106" s="41"/>
      <c r="F106" s="63"/>
    </row>
    <row r="107" spans="1:6" ht="47.25">
      <c r="A107" s="32" t="s">
        <v>102</v>
      </c>
      <c r="B107" s="33" t="s">
        <v>94</v>
      </c>
      <c r="C107" s="66">
        <v>0.61</v>
      </c>
      <c r="D107" s="43">
        <v>0.167</v>
      </c>
      <c r="E107" s="46">
        <f t="shared" si="7"/>
        <v>-0.44299999999999995</v>
      </c>
      <c r="F107" s="51">
        <f t="shared" si="8"/>
        <v>27.377049180327873</v>
      </c>
    </row>
    <row r="108" spans="1:6" ht="47.25">
      <c r="A108" s="32" t="s">
        <v>103</v>
      </c>
      <c r="B108" s="33" t="s">
        <v>94</v>
      </c>
      <c r="C108" s="66">
        <v>0.019</v>
      </c>
      <c r="D108" s="43">
        <v>0.019</v>
      </c>
      <c r="E108" s="46">
        <f t="shared" si="7"/>
        <v>0</v>
      </c>
      <c r="F108" s="51">
        <f t="shared" si="8"/>
        <v>100</v>
      </c>
    </row>
    <row r="109" spans="1:6" ht="15.75">
      <c r="A109" s="35" t="s">
        <v>104</v>
      </c>
      <c r="B109" s="31"/>
      <c r="C109" s="60"/>
      <c r="D109" s="40"/>
      <c r="E109" s="41"/>
      <c r="F109" s="63"/>
    </row>
    <row r="110" spans="1:6" ht="15.75">
      <c r="A110" s="34" t="s">
        <v>105</v>
      </c>
      <c r="B110" s="36"/>
      <c r="C110" s="53"/>
      <c r="D110" s="40"/>
      <c r="E110" s="41"/>
      <c r="F110" s="63"/>
    </row>
    <row r="111" spans="1:6" ht="31.5">
      <c r="A111" s="34" t="s">
        <v>106</v>
      </c>
      <c r="B111" s="31" t="s">
        <v>107</v>
      </c>
      <c r="C111" s="60">
        <f>306/(C9/10)</f>
        <v>70.26406429391504</v>
      </c>
      <c r="D111" s="40">
        <v>69.3</v>
      </c>
      <c r="E111" s="41">
        <f t="shared" si="7"/>
        <v>-0.9640642939150439</v>
      </c>
      <c r="F111" s="63">
        <f t="shared" si="8"/>
        <v>98.62794117647059</v>
      </c>
    </row>
    <row r="112" spans="1:6" ht="15.75">
      <c r="A112" s="34" t="s">
        <v>108</v>
      </c>
      <c r="B112" s="31" t="s">
        <v>109</v>
      </c>
      <c r="C112" s="59">
        <f aca="true" t="shared" si="9" ref="C112">9/(C9/100)</f>
        <v>20.66590126291619</v>
      </c>
      <c r="D112" s="40">
        <v>20.71</v>
      </c>
      <c r="E112" s="41">
        <f t="shared" si="7"/>
        <v>0.044098737083810846</v>
      </c>
      <c r="F112" s="63">
        <f t="shared" si="8"/>
        <v>100.21338888888889</v>
      </c>
    </row>
    <row r="113" spans="1:6" ht="15.75">
      <c r="A113" s="34" t="s">
        <v>110</v>
      </c>
      <c r="B113" s="31" t="s">
        <v>109</v>
      </c>
      <c r="C113" s="59">
        <f aca="true" t="shared" si="10" ref="C113">5/(C9/100)</f>
        <v>11.481056257175661</v>
      </c>
      <c r="D113" s="40">
        <v>11.5</v>
      </c>
      <c r="E113" s="41">
        <f t="shared" si="7"/>
        <v>0.018943742824339083</v>
      </c>
      <c r="F113" s="63">
        <f t="shared" si="8"/>
        <v>100.16499999999999</v>
      </c>
    </row>
    <row r="114" spans="1:6" ht="31.5">
      <c r="A114" s="34" t="s">
        <v>111</v>
      </c>
      <c r="B114" s="31" t="s">
        <v>112</v>
      </c>
      <c r="C114" s="53">
        <v>963</v>
      </c>
      <c r="D114" s="40">
        <v>894</v>
      </c>
      <c r="E114" s="41">
        <f t="shared" si="7"/>
        <v>-69</v>
      </c>
      <c r="F114" s="51">
        <f t="shared" si="8"/>
        <v>92.83489096573209</v>
      </c>
    </row>
    <row r="115" spans="1:6" ht="31.5">
      <c r="A115" s="34" t="s">
        <v>113</v>
      </c>
      <c r="B115" s="37" t="s">
        <v>114</v>
      </c>
      <c r="C115" s="59">
        <f>1269/(C9/10)</f>
        <v>291.3892078071183</v>
      </c>
      <c r="D115" s="40">
        <v>286.7</v>
      </c>
      <c r="E115" s="41">
        <f t="shared" si="7"/>
        <v>-4.689207807118294</v>
      </c>
      <c r="F115" s="51">
        <f t="shared" si="8"/>
        <v>98.39074074074072</v>
      </c>
    </row>
    <row r="116" spans="1:6" ht="15.75">
      <c r="A116" s="34" t="s">
        <v>115</v>
      </c>
      <c r="B116" s="31"/>
      <c r="C116" s="52"/>
      <c r="D116" s="40"/>
      <c r="E116" s="41"/>
      <c r="F116" s="63"/>
    </row>
    <row r="117" spans="1:6" ht="15.75">
      <c r="A117" s="34" t="s">
        <v>116</v>
      </c>
      <c r="B117" s="37" t="s">
        <v>117</v>
      </c>
      <c r="C117" s="52">
        <v>113</v>
      </c>
      <c r="D117" s="44">
        <v>102</v>
      </c>
      <c r="E117" s="41">
        <f t="shared" si="7"/>
        <v>-11</v>
      </c>
      <c r="F117" s="63">
        <f t="shared" si="8"/>
        <v>90.2654867256637</v>
      </c>
    </row>
    <row r="118" spans="1:6" ht="15.75">
      <c r="A118" s="34" t="s">
        <v>118</v>
      </c>
      <c r="B118" s="37" t="s">
        <v>117</v>
      </c>
      <c r="C118" s="52">
        <v>361</v>
      </c>
      <c r="D118" s="40">
        <v>344</v>
      </c>
      <c r="E118" s="41">
        <f t="shared" si="7"/>
        <v>-17</v>
      </c>
      <c r="F118" s="63">
        <f t="shared" si="8"/>
        <v>95.29085872576178</v>
      </c>
    </row>
    <row r="119" spans="1:6" ht="15.75">
      <c r="A119" s="38"/>
      <c r="B119" s="39"/>
      <c r="C119" s="52"/>
      <c r="D119" s="40"/>
      <c r="E119" s="41"/>
      <c r="F119" s="68"/>
    </row>
  </sheetData>
  <mergeCells count="25">
    <mergeCell ref="A4:F4"/>
    <mergeCell ref="A63:A64"/>
    <mergeCell ref="A65:A66"/>
    <mergeCell ref="A67:A68"/>
    <mergeCell ref="A69:A70"/>
    <mergeCell ref="C5:C7"/>
    <mergeCell ref="A34:A35"/>
    <mergeCell ref="A40:A41"/>
    <mergeCell ref="A43:A44"/>
    <mergeCell ref="A53:A54"/>
    <mergeCell ref="A57:A58"/>
    <mergeCell ref="A60:A61"/>
    <mergeCell ref="A9:A10"/>
    <mergeCell ref="A12:A13"/>
    <mergeCell ref="A15:A16"/>
    <mergeCell ref="H5:H7"/>
    <mergeCell ref="D5:D7"/>
    <mergeCell ref="A18:A19"/>
    <mergeCell ref="A21:A26"/>
    <mergeCell ref="A27:A28"/>
    <mergeCell ref="A5:A7"/>
    <mergeCell ref="B5:B7"/>
    <mergeCell ref="E5:F5"/>
    <mergeCell ref="E6:E7"/>
    <mergeCell ref="F6:F7"/>
  </mergeCells>
  <printOptions/>
  <pageMargins left="1.48" right="0.7" top="0.75" bottom="0.75" header="0.3" footer="0.3"/>
  <pageSetup horizontalDpi="180" verticalDpi="18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2017-10-11T02:18:51Z</dcterms:modified>
  <cp:category/>
  <cp:version/>
  <cp:contentType/>
  <cp:contentStatus/>
</cp:coreProperties>
</file>