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N42" i="1" l="1"/>
  <c r="N43" i="1"/>
  <c r="N40" i="1"/>
  <c r="N44" i="1"/>
  <c r="U16" i="1"/>
  <c r="U15" i="1"/>
  <c r="U14" i="1"/>
  <c r="U13" i="1"/>
  <c r="U7" i="1"/>
  <c r="U11" i="1"/>
  <c r="U10" i="1"/>
  <c r="U9" i="1"/>
  <c r="U8" i="1"/>
  <c r="L39" i="1"/>
  <c r="L44" i="1" s="1"/>
  <c r="M39" i="1"/>
  <c r="M44" i="1" s="1"/>
  <c r="K39" i="1"/>
  <c r="K44" i="1" s="1"/>
  <c r="J39" i="1"/>
  <c r="J44" i="1" s="1"/>
  <c r="N27" i="1"/>
  <c r="N28" i="1"/>
  <c r="N33" i="1"/>
  <c r="N35" i="1"/>
  <c r="N36" i="1"/>
  <c r="N37" i="1"/>
  <c r="N19" i="1"/>
  <c r="N20" i="1"/>
  <c r="N21" i="1"/>
  <c r="N22" i="1"/>
  <c r="N23" i="1"/>
  <c r="N24" i="1"/>
  <c r="N13" i="1"/>
  <c r="N14" i="1"/>
  <c r="N15" i="1"/>
  <c r="N16" i="1"/>
  <c r="N17" i="1"/>
  <c r="U12" i="1" l="1"/>
  <c r="H27" i="1"/>
  <c r="H43" i="1" l="1"/>
  <c r="I43" i="1" s="1"/>
  <c r="H42" i="1"/>
  <c r="I42" i="1" s="1"/>
  <c r="H40" i="1"/>
  <c r="I40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I27" i="1"/>
  <c r="H26" i="1"/>
  <c r="I26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 l="1"/>
  <c r="I7" i="1" s="1"/>
  <c r="G39" i="1" l="1"/>
  <c r="G44" i="1" l="1"/>
  <c r="H44" i="1" s="1"/>
  <c r="I44" i="1" s="1"/>
  <c r="H39" i="1"/>
  <c r="I39" i="1" s="1"/>
</calcChain>
</file>

<file path=xl/sharedStrings.xml><?xml version="1.0" encoding="utf-8"?>
<sst xmlns="http://schemas.openxmlformats.org/spreadsheetml/2006/main" count="102" uniqueCount="59">
  <si>
    <t>№</t>
  </si>
  <si>
    <t>Наименование статьи</t>
  </si>
  <si>
    <t>ед. изм.</t>
  </si>
  <si>
    <t xml:space="preserve">тариф на 1 </t>
  </si>
  <si>
    <t>план на месяц</t>
  </si>
  <si>
    <t>план на год</t>
  </si>
  <si>
    <t>п/п</t>
  </si>
  <si>
    <t>кв. метр</t>
  </si>
  <si>
    <t>Ремонт конструктивных эл-тов жилых зд-ий, в т.ч.</t>
  </si>
  <si>
    <t>руб</t>
  </si>
  <si>
    <t>Оплата труда рабочих (вместе с ЕСН)</t>
  </si>
  <si>
    <t>Затраты на материалы</t>
  </si>
  <si>
    <t>Текущ. Ремонт констр-ных эл-тов</t>
  </si>
  <si>
    <t>Ремонт и обслуж. Внутридомов. Инжен. Оборуд</t>
  </si>
  <si>
    <t>Оплата труда рабочих</t>
  </si>
  <si>
    <t>Услуги сторонних организаций</t>
  </si>
  <si>
    <t>Благоустр-во и обесп. Санит. Сост. ж/домов</t>
  </si>
  <si>
    <t>Освещение общих мест пользования</t>
  </si>
  <si>
    <t>Цеховые расходы</t>
  </si>
  <si>
    <t>Оплата труда АУП (вместе с ЕСН)</t>
  </si>
  <si>
    <t>Теплоэнергия</t>
  </si>
  <si>
    <t>Электроэнергия</t>
  </si>
  <si>
    <t>Вода и водотведение</t>
  </si>
  <si>
    <t>Почтовые расходы</t>
  </si>
  <si>
    <t>Содерж. Вычислительной техники</t>
  </si>
  <si>
    <t>Телефонная связь</t>
  </si>
  <si>
    <t>Госпошлина, штрафы, пени</t>
  </si>
  <si>
    <t>Услуги банка</t>
  </si>
  <si>
    <t>Итого затрат</t>
  </si>
  <si>
    <t>Расчетный центр</t>
  </si>
  <si>
    <t>Налоги</t>
  </si>
  <si>
    <t>Всего затрат</t>
  </si>
  <si>
    <t>Площадь всего</t>
  </si>
  <si>
    <t>м.кв.</t>
  </si>
  <si>
    <t>Себестоимость</t>
  </si>
  <si>
    <t>Доход</t>
  </si>
  <si>
    <t>в т.ч. На 1 м.кв.</t>
  </si>
  <si>
    <t xml:space="preserve">Аренда </t>
  </si>
  <si>
    <t xml:space="preserve">Общеэксплутац. Расходы </t>
  </si>
  <si>
    <t xml:space="preserve"> (Паспортн.обсл., транспортные, взносы в СРО и т.п.) </t>
  </si>
  <si>
    <t>Охр. Труда (в т.ч. Сп/одежда)</t>
  </si>
  <si>
    <t>Услуги сторонн. Организ (аварийная служба)</t>
  </si>
  <si>
    <t xml:space="preserve">Услуги сторонн. Организ. </t>
  </si>
  <si>
    <t>Услуги сторонних организаций (вывоз ТБО)</t>
  </si>
  <si>
    <t>снег скрыш, окос травы, обрезка деревьев и т.п.)</t>
  </si>
  <si>
    <t>Услуги сторонних организаций (Расчистка снега зимой,</t>
  </si>
  <si>
    <t>Материалы ( канцел; охр. Труда (расх. на быт. Нужды))</t>
  </si>
  <si>
    <t>S = 16017 м.кв.</t>
  </si>
  <si>
    <t xml:space="preserve">поступило денежных средств в кассу и в банк за 2014 г. </t>
  </si>
  <si>
    <t>пропущено в счет кв/платы за 2014 г.</t>
  </si>
  <si>
    <t>Исполнение  сметы доходов и расходов  по ООО "Сонеж" на 2014 год</t>
  </si>
  <si>
    <r>
      <t>Задолженность по оплате на 01.01.2015г.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</si>
  <si>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оплачено</t>
  </si>
  <si>
    <t>пр-т 6</t>
  </si>
  <si>
    <t>набер 7</t>
  </si>
  <si>
    <t>набер 9</t>
  </si>
  <si>
    <t>набер11</t>
  </si>
  <si>
    <t>общ</t>
  </si>
  <si>
    <t>факт за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</si>
</sst>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2" xfId="0" applyFont="1" applyBorder="1"/>
    <xf numFmtId="0" fontId="2" fillId="0" borderId="0" xfId="0" applyFont="1" applyBorder="1"/>
    <xf numFmtId="0" fontId="2" fillId="0" borderId="15" xfId="0" applyFont="1" applyBorder="1"/>
    <xf numFmtId="0" fontId="1" fillId="0" borderId="7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14" xfId="0" applyFont="1" applyBorder="1"/>
    <xf numFmtId="0" fontId="1" fillId="0" borderId="8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20" xfId="0" applyFont="1" applyBorder="1"/>
    <xf numFmtId="0" fontId="2" fillId="0" borderId="19" xfId="0" applyFont="1" applyBorder="1"/>
    <xf numFmtId="0" fontId="2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0" fontId="1" fillId="0" borderId="22" xfId="0" applyFont="1" applyBorder="1"/>
    <xf numFmtId="0" fontId="2" fillId="0" borderId="5" xfId="0" applyFont="1" applyBorder="1"/>
    <xf numFmtId="0" fontId="3" fillId="0" borderId="11" xfId="0" applyFont="1" applyBorder="1"/>
    <xf numFmtId="0" fontId="3" fillId="0" borderId="10" xfId="0" applyFont="1" applyBorder="1"/>
    <xf numFmtId="0" fontId="3" fillId="0" borderId="25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4" fillId="0" borderId="9" xfId="0" applyFont="1" applyBorder="1"/>
    <xf numFmtId="0" fontId="5" fillId="0" borderId="0" xfId="0" applyFont="1"/>
    <xf numFmtId="0" fontId="4" fillId="0" borderId="0" xfId="0" applyFont="1"/>
    <xf numFmtId="0" fontId="0" fillId="0" borderId="26" xfId="0" applyBorder="1"/>
    <xf numFmtId="0" fontId="0" fillId="0" borderId="27" xfId="0" applyBorder="1"/>
    <xf numFmtId="0" fontId="3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3" fillId="0" borderId="30" xfId="0" applyFont="1" applyBorder="1"/>
    <xf numFmtId="0" fontId="2" fillId="0" borderId="31" xfId="0" applyFont="1" applyBorder="1"/>
    <xf numFmtId="0" fontId="3" fillId="0" borderId="31" xfId="0" applyFont="1" applyBorder="1"/>
    <xf numFmtId="0" fontId="0" fillId="0" borderId="32" xfId="0" applyBorder="1"/>
    <xf numFmtId="0" fontId="0" fillId="0" borderId="0" xfId="0" applyBorder="1"/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>
      <selection activeCell="Q16" sqref="Q16"/>
    </sheetView>
  </sheetViews>
  <sheetFormatPr defaultRowHeight="15" x14ac:dyDescent="0.25"/>
  <cols>
    <col min="1" max="1" width="4.42578125" customWidth="1"/>
    <col min="5" max="5" width="21.7109375" customWidth="1"/>
    <col min="6" max="6" width="6.5703125" customWidth="1"/>
    <col min="7" max="7" width="8.140625" customWidth="1"/>
    <col min="8" max="8" width="10.42578125" customWidth="1"/>
    <col min="9" max="9" width="12.5703125" customWidth="1"/>
  </cols>
  <sheetData>
    <row r="1" spans="1:21" ht="15.75" x14ac:dyDescent="0.25">
      <c r="A1" s="1" t="s">
        <v>50</v>
      </c>
      <c r="B1" s="2"/>
      <c r="C1" s="2"/>
      <c r="D1" s="2"/>
      <c r="E1" s="2"/>
      <c r="F1" s="2"/>
      <c r="G1" s="2"/>
      <c r="H1" s="2" t="s">
        <v>52</v>
      </c>
      <c r="I1" s="2"/>
    </row>
    <row r="2" spans="1:21" ht="18.75" x14ac:dyDescent="0.3">
      <c r="A2" s="32" t="s">
        <v>48</v>
      </c>
      <c r="B2" s="32"/>
      <c r="C2" s="32"/>
      <c r="D2" s="32"/>
      <c r="E2" s="32"/>
      <c r="F2" s="32"/>
      <c r="I2" s="32">
        <v>2817363</v>
      </c>
    </row>
    <row r="3" spans="1:21" ht="18.75" x14ac:dyDescent="0.3">
      <c r="A3" s="32" t="s">
        <v>49</v>
      </c>
      <c r="B3" s="32"/>
      <c r="C3" s="32"/>
      <c r="D3" s="32"/>
      <c r="E3" s="32"/>
      <c r="F3" s="32"/>
      <c r="I3" s="32">
        <v>57378</v>
      </c>
    </row>
    <row r="4" spans="1:21" ht="19.5" thickBot="1" x14ac:dyDescent="0.35">
      <c r="A4" s="32" t="s">
        <v>51</v>
      </c>
      <c r="B4" s="32"/>
      <c r="C4" s="32"/>
      <c r="D4" s="32"/>
      <c r="E4" s="32"/>
      <c r="F4" s="32"/>
      <c r="I4" s="1">
        <v>995719</v>
      </c>
    </row>
    <row r="5" spans="1:21" ht="15.75" x14ac:dyDescent="0.25">
      <c r="A5" s="26" t="s">
        <v>0</v>
      </c>
      <c r="B5" s="3" t="s">
        <v>1</v>
      </c>
      <c r="C5" s="3"/>
      <c r="D5" s="3"/>
      <c r="E5" s="3"/>
      <c r="F5" s="25" t="s">
        <v>2</v>
      </c>
      <c r="G5" s="25" t="s">
        <v>3</v>
      </c>
      <c r="H5" s="25" t="s">
        <v>4</v>
      </c>
      <c r="I5" s="27" t="s">
        <v>5</v>
      </c>
      <c r="J5" s="34" t="s">
        <v>58</v>
      </c>
      <c r="K5" s="35"/>
      <c r="L5" s="35"/>
      <c r="M5" s="35"/>
      <c r="N5" s="35"/>
      <c r="O5" s="43"/>
      <c r="P5" s="43"/>
      <c r="Q5" s="43"/>
      <c r="R5" s="43"/>
      <c r="S5" s="43"/>
      <c r="T5" s="43"/>
    </row>
    <row r="6" spans="1:21" ht="16.5" thickBot="1" x14ac:dyDescent="0.3">
      <c r="A6" s="36" t="s">
        <v>6</v>
      </c>
      <c r="B6" s="37"/>
      <c r="C6" s="37"/>
      <c r="D6" s="37"/>
      <c r="E6" s="37"/>
      <c r="F6" s="38"/>
      <c r="G6" s="39" t="s">
        <v>7</v>
      </c>
      <c r="H6" s="39" t="s">
        <v>47</v>
      </c>
      <c r="I6" s="40"/>
      <c r="J6" s="41" t="s">
        <v>53</v>
      </c>
      <c r="K6" s="41" t="s">
        <v>54</v>
      </c>
      <c r="L6" s="41" t="s">
        <v>55</v>
      </c>
      <c r="M6" s="41" t="s">
        <v>56</v>
      </c>
      <c r="N6" s="42" t="s">
        <v>57</v>
      </c>
      <c r="O6" s="43"/>
      <c r="P6" s="43"/>
      <c r="Q6" s="43"/>
      <c r="R6" s="43"/>
      <c r="S6" s="43"/>
      <c r="T6" s="43"/>
    </row>
    <row r="7" spans="1:21" ht="16.5" thickBot="1" x14ac:dyDescent="0.3">
      <c r="A7" s="6">
        <v>1</v>
      </c>
      <c r="B7" s="15" t="s">
        <v>8</v>
      </c>
      <c r="C7" s="15"/>
      <c r="D7" s="15"/>
      <c r="E7" s="15"/>
      <c r="F7" s="15" t="s">
        <v>9</v>
      </c>
      <c r="G7" s="15">
        <v>1.4</v>
      </c>
      <c r="H7" s="15">
        <f t="shared" ref="H7:H12" si="0">16017*G7</f>
        <v>22423.8</v>
      </c>
      <c r="I7" s="22">
        <f t="shared" ref="I7:I24" si="1">H7*12</f>
        <v>269085.59999999998</v>
      </c>
      <c r="J7" s="22">
        <v>23914</v>
      </c>
      <c r="K7" s="22">
        <v>33385</v>
      </c>
      <c r="L7" s="22">
        <v>46314</v>
      </c>
      <c r="M7" s="22">
        <v>15043</v>
      </c>
      <c r="N7" s="31">
        <v>67657</v>
      </c>
      <c r="O7" s="44"/>
      <c r="P7" s="44"/>
      <c r="Q7" s="44"/>
      <c r="R7" s="44"/>
      <c r="S7" s="44"/>
      <c r="T7" s="44"/>
      <c r="U7" s="33">
        <f>SUM(N8:N11)</f>
        <v>67657</v>
      </c>
    </row>
    <row r="8" spans="1:21" ht="15.75" x14ac:dyDescent="0.25">
      <c r="A8" s="7">
        <v>1.1000000000000001</v>
      </c>
      <c r="B8" s="5" t="s">
        <v>10</v>
      </c>
      <c r="C8" s="5"/>
      <c r="D8" s="5"/>
      <c r="E8" s="5"/>
      <c r="F8" s="7" t="s">
        <v>9</v>
      </c>
      <c r="G8" s="7">
        <v>0.4</v>
      </c>
      <c r="H8" s="7">
        <f t="shared" si="0"/>
        <v>6406.8</v>
      </c>
      <c r="I8" s="16">
        <f t="shared" si="1"/>
        <v>76881.600000000006</v>
      </c>
      <c r="J8" s="16">
        <v>6607</v>
      </c>
      <c r="K8" s="16">
        <v>6607</v>
      </c>
      <c r="L8" s="16">
        <v>6607</v>
      </c>
      <c r="M8" s="16">
        <v>4405</v>
      </c>
      <c r="N8" s="29">
        <v>24226</v>
      </c>
      <c r="O8" s="43"/>
      <c r="P8" s="43"/>
      <c r="Q8" s="43"/>
      <c r="R8" s="43"/>
      <c r="S8" s="43"/>
      <c r="T8" s="43"/>
      <c r="U8">
        <f>SUM(J8:J11)</f>
        <v>10005</v>
      </c>
    </row>
    <row r="9" spans="1:21" ht="15.75" x14ac:dyDescent="0.25">
      <c r="A9" s="8">
        <v>1.2</v>
      </c>
      <c r="B9" s="8" t="s">
        <v>11</v>
      </c>
      <c r="C9" s="8"/>
      <c r="D9" s="9"/>
      <c r="E9" s="10"/>
      <c r="F9" s="10" t="s">
        <v>9</v>
      </c>
      <c r="G9" s="8">
        <v>0.62</v>
      </c>
      <c r="H9" s="8">
        <f t="shared" si="0"/>
        <v>9930.5399999999991</v>
      </c>
      <c r="I9" s="9">
        <f t="shared" si="1"/>
        <v>119166.47999999998</v>
      </c>
      <c r="J9" s="9">
        <v>300</v>
      </c>
      <c r="K9" s="9">
        <v>300</v>
      </c>
      <c r="L9" s="9">
        <v>300</v>
      </c>
      <c r="M9" s="9">
        <v>200</v>
      </c>
      <c r="N9" s="30">
        <v>1100</v>
      </c>
      <c r="O9" s="43"/>
      <c r="P9" s="43"/>
      <c r="Q9" s="43"/>
      <c r="R9" s="43"/>
      <c r="S9" s="43"/>
      <c r="T9" s="43"/>
      <c r="U9">
        <f>SUM(K8:K11)</f>
        <v>19476</v>
      </c>
    </row>
    <row r="10" spans="1:21" ht="15.75" x14ac:dyDescent="0.25">
      <c r="A10" s="11">
        <v>1.3</v>
      </c>
      <c r="B10" s="12" t="s">
        <v>40</v>
      </c>
      <c r="C10" s="13"/>
      <c r="D10" s="13"/>
      <c r="E10" s="14"/>
      <c r="F10" s="14" t="s">
        <v>9</v>
      </c>
      <c r="G10" s="11">
        <v>0.02</v>
      </c>
      <c r="H10" s="11">
        <f t="shared" si="0"/>
        <v>320.34000000000003</v>
      </c>
      <c r="I10" s="12">
        <f t="shared" si="1"/>
        <v>3844.0800000000004</v>
      </c>
      <c r="J10" s="12">
        <v>98</v>
      </c>
      <c r="K10" s="12">
        <v>98</v>
      </c>
      <c r="L10" s="12">
        <v>98</v>
      </c>
      <c r="M10" s="12">
        <v>66</v>
      </c>
      <c r="N10" s="30">
        <v>360</v>
      </c>
      <c r="O10" s="43"/>
      <c r="P10" s="43"/>
      <c r="Q10" s="43"/>
      <c r="R10" s="43"/>
      <c r="S10" s="43"/>
      <c r="T10" s="43"/>
      <c r="U10">
        <f>SUM(L8:L11)</f>
        <v>32405</v>
      </c>
    </row>
    <row r="11" spans="1:21" ht="16.5" thickBot="1" x14ac:dyDescent="0.3">
      <c r="A11" s="5">
        <v>1.4</v>
      </c>
      <c r="B11" s="5" t="s">
        <v>12</v>
      </c>
      <c r="C11" s="5"/>
      <c r="D11" s="5"/>
      <c r="E11" s="5"/>
      <c r="F11" s="10" t="s">
        <v>9</v>
      </c>
      <c r="G11" s="8">
        <v>0.36</v>
      </c>
      <c r="H11" s="5">
        <f t="shared" si="0"/>
        <v>5766.12</v>
      </c>
      <c r="I11" s="18">
        <f t="shared" si="1"/>
        <v>69193.440000000002</v>
      </c>
      <c r="J11" s="18">
        <v>3000</v>
      </c>
      <c r="K11" s="18">
        <v>12471</v>
      </c>
      <c r="L11" s="18">
        <v>25400</v>
      </c>
      <c r="M11" s="18">
        <v>1100</v>
      </c>
      <c r="N11" s="28">
        <v>41971</v>
      </c>
      <c r="O11" s="43"/>
      <c r="P11" s="43"/>
      <c r="Q11" s="43"/>
      <c r="R11" s="43"/>
      <c r="S11" s="43"/>
      <c r="T11" s="43"/>
      <c r="U11">
        <f>SUM(M8:M11)</f>
        <v>5771</v>
      </c>
    </row>
    <row r="12" spans="1:21" ht="16.5" thickBot="1" x14ac:dyDescent="0.3">
      <c r="A12" s="6">
        <v>2</v>
      </c>
      <c r="B12" s="15" t="s">
        <v>13</v>
      </c>
      <c r="C12" s="15"/>
      <c r="D12" s="15"/>
      <c r="E12" s="15"/>
      <c r="F12" s="15" t="s">
        <v>9</v>
      </c>
      <c r="G12" s="15">
        <v>3.92</v>
      </c>
      <c r="H12" s="15">
        <f t="shared" si="0"/>
        <v>62786.64</v>
      </c>
      <c r="I12" s="22">
        <f t="shared" si="1"/>
        <v>753439.67999999993</v>
      </c>
      <c r="J12" s="22">
        <v>460929</v>
      </c>
      <c r="K12" s="22">
        <v>113023</v>
      </c>
      <c r="L12" s="22">
        <v>451177</v>
      </c>
      <c r="M12" s="22">
        <v>308617</v>
      </c>
      <c r="N12" s="31">
        <v>1333746</v>
      </c>
      <c r="O12" s="44"/>
      <c r="P12" s="44"/>
      <c r="Q12" s="44"/>
      <c r="R12" s="44"/>
      <c r="S12" s="44"/>
      <c r="T12" s="44"/>
      <c r="U12">
        <f>SUM(N13:N17)</f>
        <v>1333746</v>
      </c>
    </row>
    <row r="13" spans="1:21" ht="15.75" x14ac:dyDescent="0.25">
      <c r="A13" s="7">
        <v>2.1</v>
      </c>
      <c r="B13" s="7" t="s">
        <v>14</v>
      </c>
      <c r="C13" s="7"/>
      <c r="D13" s="16"/>
      <c r="E13" s="17"/>
      <c r="F13" s="17" t="s">
        <v>9</v>
      </c>
      <c r="G13" s="7">
        <v>1.32</v>
      </c>
      <c r="H13" s="7">
        <f>1601-G13</f>
        <v>1599.68</v>
      </c>
      <c r="I13" s="16">
        <f t="shared" si="1"/>
        <v>19196.16</v>
      </c>
      <c r="J13" s="16">
        <v>64931</v>
      </c>
      <c r="K13" s="16">
        <v>64931</v>
      </c>
      <c r="L13" s="16">
        <v>64931</v>
      </c>
      <c r="M13" s="16">
        <v>43294</v>
      </c>
      <c r="N13" s="29">
        <f>SUM(J13:M13)</f>
        <v>238087</v>
      </c>
      <c r="O13" s="43"/>
      <c r="P13" s="43"/>
      <c r="Q13" s="43"/>
      <c r="R13" s="43"/>
      <c r="S13" s="43"/>
      <c r="T13" s="43"/>
      <c r="U13">
        <f>SUM(J13:J17)</f>
        <v>460929</v>
      </c>
    </row>
    <row r="14" spans="1:21" ht="15.75" x14ac:dyDescent="0.25">
      <c r="A14" s="7">
        <v>2.2000000000000002</v>
      </c>
      <c r="B14" s="5" t="s">
        <v>11</v>
      </c>
      <c r="C14" s="5"/>
      <c r="D14" s="16"/>
      <c r="E14" s="4"/>
      <c r="F14" s="11" t="s">
        <v>9</v>
      </c>
      <c r="G14" s="11">
        <v>1.28</v>
      </c>
      <c r="H14" s="11">
        <f t="shared" ref="H14:H24" si="2">16017*G14</f>
        <v>20501.760000000002</v>
      </c>
      <c r="I14" s="12">
        <f t="shared" si="1"/>
        <v>246021.12000000002</v>
      </c>
      <c r="J14" s="12">
        <v>365889</v>
      </c>
      <c r="K14" s="12">
        <v>17983</v>
      </c>
      <c r="L14" s="12">
        <v>201002</v>
      </c>
      <c r="M14" s="12">
        <v>77251</v>
      </c>
      <c r="N14" s="30">
        <f>SUM(J14:M14)</f>
        <v>662125</v>
      </c>
      <c r="O14" s="43"/>
      <c r="P14" s="43"/>
      <c r="Q14" s="43"/>
      <c r="R14" s="43"/>
      <c r="S14" s="43"/>
      <c r="T14" s="43"/>
      <c r="U14">
        <f>SUM(K13:K17)</f>
        <v>113023</v>
      </c>
    </row>
    <row r="15" spans="1:21" ht="15.75" x14ac:dyDescent="0.25">
      <c r="A15" s="18">
        <v>2.2999999999999998</v>
      </c>
      <c r="B15" s="9" t="s">
        <v>40</v>
      </c>
      <c r="C15" s="19"/>
      <c r="D15" s="19"/>
      <c r="E15" s="10"/>
      <c r="F15" s="10" t="s">
        <v>9</v>
      </c>
      <c r="G15" s="8">
        <v>0.02</v>
      </c>
      <c r="H15" s="8">
        <f t="shared" si="2"/>
        <v>320.34000000000003</v>
      </c>
      <c r="I15" s="9">
        <f t="shared" si="1"/>
        <v>3844.0800000000004</v>
      </c>
      <c r="J15" s="9">
        <v>974</v>
      </c>
      <c r="K15" s="9">
        <v>974</v>
      </c>
      <c r="L15" s="9">
        <v>974</v>
      </c>
      <c r="M15" s="9">
        <v>649</v>
      </c>
      <c r="N15" s="30">
        <f>SUM(J15:M15)</f>
        <v>3571</v>
      </c>
      <c r="O15" s="43"/>
      <c r="P15" s="43"/>
      <c r="Q15" s="43"/>
      <c r="R15" s="43"/>
      <c r="S15" s="43"/>
      <c r="T15" s="43"/>
      <c r="U15">
        <f>SUM(L13:L17)</f>
        <v>451177</v>
      </c>
    </row>
    <row r="16" spans="1:21" ht="15.75" x14ac:dyDescent="0.25">
      <c r="A16" s="18">
        <v>2.4</v>
      </c>
      <c r="B16" s="9" t="s">
        <v>42</v>
      </c>
      <c r="C16" s="19"/>
      <c r="D16" s="19"/>
      <c r="E16" s="10"/>
      <c r="F16" s="10" t="s">
        <v>9</v>
      </c>
      <c r="G16" s="8">
        <v>0.2</v>
      </c>
      <c r="H16" s="8">
        <f t="shared" si="2"/>
        <v>3203.4</v>
      </c>
      <c r="I16" s="9">
        <f t="shared" si="1"/>
        <v>38440.800000000003</v>
      </c>
      <c r="J16" s="9"/>
      <c r="K16" s="9"/>
      <c r="L16" s="9">
        <v>155135</v>
      </c>
      <c r="M16" s="9">
        <v>84000</v>
      </c>
      <c r="N16" s="30">
        <f>SUM(J16:M16)</f>
        <v>239135</v>
      </c>
      <c r="O16" s="43"/>
      <c r="P16" s="43"/>
      <c r="Q16" s="43"/>
      <c r="R16" s="43"/>
      <c r="S16" s="43"/>
      <c r="T16" s="43"/>
      <c r="U16">
        <f>SUM(M13:M17)</f>
        <v>308617</v>
      </c>
    </row>
    <row r="17" spans="1:20" ht="16.5" thickBot="1" x14ac:dyDescent="0.3">
      <c r="A17" s="9">
        <v>2.5</v>
      </c>
      <c r="B17" s="8" t="s">
        <v>41</v>
      </c>
      <c r="C17" s="9"/>
      <c r="D17" s="19"/>
      <c r="E17" s="10"/>
      <c r="F17" s="10" t="s">
        <v>9</v>
      </c>
      <c r="G17" s="8">
        <v>1.1000000000000001</v>
      </c>
      <c r="H17" s="8">
        <f t="shared" si="2"/>
        <v>17618.7</v>
      </c>
      <c r="I17" s="9">
        <f t="shared" si="1"/>
        <v>211424.40000000002</v>
      </c>
      <c r="J17" s="9">
        <v>29135</v>
      </c>
      <c r="K17" s="9">
        <v>29135</v>
      </c>
      <c r="L17" s="9">
        <v>29135</v>
      </c>
      <c r="M17" s="9">
        <v>103423</v>
      </c>
      <c r="N17" s="28">
        <f>SUM(J17:M17)</f>
        <v>190828</v>
      </c>
      <c r="O17" s="43"/>
      <c r="P17" s="43"/>
      <c r="Q17" s="43"/>
      <c r="R17" s="43"/>
      <c r="S17" s="43"/>
      <c r="T17" s="43"/>
    </row>
    <row r="18" spans="1:20" ht="16.5" thickBot="1" x14ac:dyDescent="0.3">
      <c r="A18" s="6">
        <v>3</v>
      </c>
      <c r="B18" s="15" t="s">
        <v>16</v>
      </c>
      <c r="C18" s="15"/>
      <c r="D18" s="15"/>
      <c r="E18" s="15"/>
      <c r="F18" s="15" t="s">
        <v>9</v>
      </c>
      <c r="G18" s="15">
        <v>3.35</v>
      </c>
      <c r="H18" s="15">
        <f t="shared" si="2"/>
        <v>53656.950000000004</v>
      </c>
      <c r="I18" s="22">
        <f t="shared" si="1"/>
        <v>643883.4</v>
      </c>
      <c r="J18" s="22">
        <v>168890</v>
      </c>
      <c r="K18" s="22">
        <v>167213</v>
      </c>
      <c r="L18" s="22">
        <v>167610</v>
      </c>
      <c r="M18" s="22">
        <v>111938</v>
      </c>
      <c r="N18" s="31">
        <v>615651</v>
      </c>
      <c r="O18" s="44"/>
      <c r="P18" s="44"/>
      <c r="Q18" s="44"/>
      <c r="R18" s="44"/>
      <c r="S18" s="44"/>
      <c r="T18" s="44"/>
    </row>
    <row r="19" spans="1:20" ht="15.75" x14ac:dyDescent="0.25">
      <c r="A19" s="7">
        <v>3.1</v>
      </c>
      <c r="B19" s="7" t="s">
        <v>10</v>
      </c>
      <c r="C19" s="5"/>
      <c r="D19" s="5"/>
      <c r="E19" s="5"/>
      <c r="F19" s="7" t="s">
        <v>9</v>
      </c>
      <c r="G19" s="7">
        <v>0.99</v>
      </c>
      <c r="H19" s="7">
        <f t="shared" si="2"/>
        <v>15856.83</v>
      </c>
      <c r="I19" s="16">
        <f t="shared" si="1"/>
        <v>190281.96</v>
      </c>
      <c r="J19" s="16">
        <v>71816</v>
      </c>
      <c r="K19" s="16">
        <v>71816</v>
      </c>
      <c r="L19" s="16">
        <v>71816</v>
      </c>
      <c r="M19" s="16">
        <v>47877</v>
      </c>
      <c r="N19" s="29">
        <f t="shared" ref="N19:N24" si="3">SUM(J19:M19)</f>
        <v>263325</v>
      </c>
      <c r="O19" s="43"/>
      <c r="P19" s="43"/>
      <c r="Q19" s="43"/>
      <c r="R19" s="43"/>
      <c r="S19" s="43"/>
      <c r="T19" s="43"/>
    </row>
    <row r="20" spans="1:20" ht="15.75" x14ac:dyDescent="0.25">
      <c r="A20" s="11">
        <v>3.2</v>
      </c>
      <c r="B20" s="11" t="s">
        <v>11</v>
      </c>
      <c r="C20" s="11"/>
      <c r="D20" s="12"/>
      <c r="E20" s="14"/>
      <c r="F20" s="14" t="s">
        <v>9</v>
      </c>
      <c r="G20" s="11">
        <v>0.2</v>
      </c>
      <c r="H20" s="11">
        <f t="shared" si="2"/>
        <v>3203.4</v>
      </c>
      <c r="I20" s="12">
        <f t="shared" si="1"/>
        <v>38440.800000000003</v>
      </c>
      <c r="J20" s="12">
        <v>5984</v>
      </c>
      <c r="K20" s="12">
        <v>5984</v>
      </c>
      <c r="L20" s="12">
        <v>6381</v>
      </c>
      <c r="M20" s="12">
        <v>3989</v>
      </c>
      <c r="N20" s="30">
        <f t="shared" si="3"/>
        <v>22338</v>
      </c>
      <c r="O20" s="43"/>
      <c r="P20" s="43"/>
      <c r="Q20" s="43"/>
      <c r="R20" s="43"/>
      <c r="S20" s="43"/>
      <c r="T20" s="43"/>
    </row>
    <row r="21" spans="1:20" ht="15.75" x14ac:dyDescent="0.25">
      <c r="A21" s="11">
        <v>3.3</v>
      </c>
      <c r="B21" s="8" t="s">
        <v>40</v>
      </c>
      <c r="C21" s="5"/>
      <c r="D21" s="5"/>
      <c r="E21" s="5"/>
      <c r="F21" s="11" t="s">
        <v>9</v>
      </c>
      <c r="G21" s="11">
        <v>0.02</v>
      </c>
      <c r="H21" s="11">
        <f t="shared" si="2"/>
        <v>320.34000000000003</v>
      </c>
      <c r="I21" s="12">
        <f t="shared" si="1"/>
        <v>3844.0800000000004</v>
      </c>
      <c r="J21" s="12">
        <v>122</v>
      </c>
      <c r="K21" s="12">
        <v>122</v>
      </c>
      <c r="L21" s="12">
        <v>122</v>
      </c>
      <c r="M21" s="12">
        <v>81</v>
      </c>
      <c r="N21" s="30">
        <f t="shared" si="3"/>
        <v>447</v>
      </c>
      <c r="O21" s="43"/>
      <c r="P21" s="43"/>
      <c r="Q21" s="43"/>
      <c r="R21" s="43"/>
      <c r="S21" s="43"/>
      <c r="T21" s="43"/>
    </row>
    <row r="22" spans="1:20" ht="15.75" x14ac:dyDescent="0.25">
      <c r="A22" s="12">
        <v>3.4</v>
      </c>
      <c r="B22" s="12" t="s">
        <v>17</v>
      </c>
      <c r="C22" s="13"/>
      <c r="D22" s="13"/>
      <c r="E22" s="14"/>
      <c r="F22" s="11" t="s">
        <v>9</v>
      </c>
      <c r="G22" s="11">
        <v>0.05</v>
      </c>
      <c r="H22" s="11">
        <f t="shared" si="2"/>
        <v>800.85</v>
      </c>
      <c r="I22" s="12">
        <f t="shared" si="1"/>
        <v>9610.2000000000007</v>
      </c>
      <c r="J22" s="12">
        <v>2705</v>
      </c>
      <c r="K22" s="12">
        <v>1028</v>
      </c>
      <c r="L22" s="12">
        <v>1028</v>
      </c>
      <c r="M22" s="12">
        <v>1148</v>
      </c>
      <c r="N22" s="30">
        <f t="shared" si="3"/>
        <v>5909</v>
      </c>
      <c r="O22" s="43"/>
      <c r="P22" s="43"/>
      <c r="Q22" s="43"/>
      <c r="R22" s="43"/>
      <c r="S22" s="43"/>
      <c r="T22" s="43"/>
    </row>
    <row r="23" spans="1:20" ht="15.75" x14ac:dyDescent="0.25">
      <c r="A23" s="11">
        <v>3.5</v>
      </c>
      <c r="B23" s="5" t="s">
        <v>43</v>
      </c>
      <c r="C23" s="18"/>
      <c r="D23" s="4"/>
      <c r="E23" s="20"/>
      <c r="F23" s="11" t="s">
        <v>9</v>
      </c>
      <c r="G23" s="11">
        <v>2</v>
      </c>
      <c r="H23" s="11">
        <f t="shared" si="2"/>
        <v>32034</v>
      </c>
      <c r="I23" s="12">
        <f t="shared" si="1"/>
        <v>384408</v>
      </c>
      <c r="J23" s="12">
        <v>86722</v>
      </c>
      <c r="K23" s="12">
        <v>86722</v>
      </c>
      <c r="L23" s="12">
        <v>86722</v>
      </c>
      <c r="M23" s="12">
        <v>57815</v>
      </c>
      <c r="N23" s="30">
        <f t="shared" si="3"/>
        <v>317981</v>
      </c>
      <c r="O23" s="43"/>
      <c r="P23" s="43"/>
      <c r="Q23" s="43"/>
      <c r="R23" s="43"/>
      <c r="S23" s="43"/>
      <c r="T23" s="43"/>
    </row>
    <row r="24" spans="1:20" ht="16.5" thickBot="1" x14ac:dyDescent="0.3">
      <c r="A24" s="9">
        <v>3.6</v>
      </c>
      <c r="B24" s="5" t="s">
        <v>45</v>
      </c>
      <c r="C24" s="13"/>
      <c r="D24" s="13"/>
      <c r="E24" s="14"/>
      <c r="F24" s="11" t="s">
        <v>9</v>
      </c>
      <c r="G24" s="8">
        <v>0.09</v>
      </c>
      <c r="H24" s="8">
        <f t="shared" si="2"/>
        <v>1441.53</v>
      </c>
      <c r="I24" s="9">
        <f t="shared" si="1"/>
        <v>17298.36</v>
      </c>
      <c r="J24" s="9">
        <v>1541</v>
      </c>
      <c r="K24" s="9">
        <v>1541</v>
      </c>
      <c r="L24" s="9">
        <v>1541</v>
      </c>
      <c r="M24" s="9">
        <v>1028</v>
      </c>
      <c r="N24" s="30">
        <f t="shared" si="3"/>
        <v>5651</v>
      </c>
      <c r="O24" s="43"/>
      <c r="P24" s="43"/>
      <c r="Q24" s="43"/>
      <c r="R24" s="43"/>
      <c r="S24" s="43"/>
      <c r="T24" s="43"/>
    </row>
    <row r="25" spans="1:20" ht="16.5" thickBot="1" x14ac:dyDescent="0.3">
      <c r="A25" s="8"/>
      <c r="B25" s="5" t="s">
        <v>44</v>
      </c>
      <c r="C25" s="18"/>
      <c r="D25" s="4"/>
      <c r="E25" s="4"/>
      <c r="F25" s="8" t="s">
        <v>9</v>
      </c>
      <c r="G25" s="8"/>
      <c r="H25" s="8"/>
      <c r="I25" s="9"/>
      <c r="J25" s="22"/>
      <c r="K25" s="22"/>
      <c r="L25" s="22"/>
      <c r="M25" s="22"/>
      <c r="N25" s="31"/>
      <c r="O25" s="44"/>
      <c r="P25" s="44"/>
      <c r="Q25" s="44"/>
      <c r="R25" s="44"/>
      <c r="S25" s="44"/>
      <c r="T25" s="44"/>
    </row>
    <row r="26" spans="1:20" ht="16.5" thickBot="1" x14ac:dyDescent="0.3">
      <c r="A26" s="6">
        <v>4</v>
      </c>
      <c r="B26" s="21" t="s">
        <v>18</v>
      </c>
      <c r="C26" s="21"/>
      <c r="D26" s="21"/>
      <c r="E26" s="21"/>
      <c r="F26" s="15" t="s">
        <v>9</v>
      </c>
      <c r="G26" s="15">
        <v>2.4700000000000002</v>
      </c>
      <c r="H26" s="15">
        <f>16017*G26</f>
        <v>39561.990000000005</v>
      </c>
      <c r="I26" s="22">
        <f>H26*12</f>
        <v>474743.88000000006</v>
      </c>
      <c r="J26" s="22">
        <v>122958</v>
      </c>
      <c r="K26" s="22">
        <v>122958</v>
      </c>
      <c r="L26" s="22">
        <v>122958</v>
      </c>
      <c r="M26" s="22">
        <v>87121</v>
      </c>
      <c r="N26" s="31">
        <v>455995</v>
      </c>
      <c r="O26" s="44"/>
      <c r="P26" s="44"/>
      <c r="Q26" s="44"/>
      <c r="R26" s="44"/>
      <c r="S26" s="44"/>
      <c r="T26" s="44"/>
    </row>
    <row r="27" spans="1:20" ht="15.75" x14ac:dyDescent="0.25">
      <c r="A27" s="7">
        <v>4.0999999999999996</v>
      </c>
      <c r="B27" s="7" t="s">
        <v>19</v>
      </c>
      <c r="C27" s="7"/>
      <c r="D27" s="7"/>
      <c r="E27" s="7"/>
      <c r="F27" s="7" t="s">
        <v>9</v>
      </c>
      <c r="G27" s="7">
        <v>2.0699999999999998</v>
      </c>
      <c r="H27" s="7">
        <f>16017*G27</f>
        <v>33155.189999999995</v>
      </c>
      <c r="I27" s="16">
        <f>H27*12</f>
        <v>397862.27999999991</v>
      </c>
      <c r="J27" s="16">
        <v>109948</v>
      </c>
      <c r="K27" s="16">
        <v>109948</v>
      </c>
      <c r="L27" s="16">
        <v>109948</v>
      </c>
      <c r="M27" s="16">
        <v>73299</v>
      </c>
      <c r="N27" s="29">
        <f>SUM(J27:M27)</f>
        <v>403143</v>
      </c>
      <c r="O27" s="43"/>
      <c r="P27" s="43"/>
      <c r="Q27" s="43"/>
      <c r="R27" s="43"/>
      <c r="S27" s="43"/>
      <c r="T27" s="43"/>
    </row>
    <row r="28" spans="1:20" ht="15.75" x14ac:dyDescent="0.25">
      <c r="A28" s="11">
        <v>4.2</v>
      </c>
      <c r="B28" s="11" t="s">
        <v>46</v>
      </c>
      <c r="C28" s="11"/>
      <c r="D28" s="11"/>
      <c r="E28" s="11"/>
      <c r="F28" s="11" t="s">
        <v>9</v>
      </c>
      <c r="G28" s="11">
        <v>0.04</v>
      </c>
      <c r="H28" s="11">
        <f>16017*G28</f>
        <v>640.68000000000006</v>
      </c>
      <c r="I28" s="12">
        <f>H28*12</f>
        <v>7688.1600000000008</v>
      </c>
      <c r="J28" s="12">
        <v>1721</v>
      </c>
      <c r="K28" s="12">
        <v>1721</v>
      </c>
      <c r="L28" s="12">
        <v>1721</v>
      </c>
      <c r="M28" s="12">
        <v>1147</v>
      </c>
      <c r="N28" s="30">
        <f>SUM(J28:M28)</f>
        <v>6310</v>
      </c>
      <c r="O28" s="43"/>
      <c r="P28" s="43"/>
      <c r="Q28" s="43"/>
      <c r="R28" s="43"/>
      <c r="S28" s="43"/>
      <c r="T28" s="43"/>
    </row>
    <row r="29" spans="1:20" ht="15.75" x14ac:dyDescent="0.25">
      <c r="A29" s="11"/>
      <c r="B29" s="8" t="s">
        <v>15</v>
      </c>
      <c r="C29" s="8"/>
      <c r="D29" s="8"/>
      <c r="E29" s="8"/>
      <c r="F29" s="11"/>
      <c r="G29" s="11"/>
      <c r="H29" s="11"/>
      <c r="I29" s="12"/>
      <c r="J29" s="12"/>
      <c r="K29" s="12"/>
      <c r="L29" s="12"/>
      <c r="M29" s="12"/>
      <c r="N29" s="30"/>
      <c r="O29" s="43"/>
      <c r="P29" s="43"/>
      <c r="Q29" s="43"/>
      <c r="R29" s="43"/>
      <c r="S29" s="43"/>
      <c r="T29" s="43"/>
    </row>
    <row r="30" spans="1:20" ht="15.75" x14ac:dyDescent="0.25">
      <c r="A30" s="11"/>
      <c r="B30" s="11" t="s">
        <v>20</v>
      </c>
      <c r="C30" s="12"/>
      <c r="D30" s="13"/>
      <c r="E30" s="14"/>
      <c r="F30" s="11" t="s">
        <v>9</v>
      </c>
      <c r="G30" s="11">
        <v>0.03</v>
      </c>
      <c r="H30" s="11">
        <f t="shared" ref="H30:H40" si="4">16017*G30</f>
        <v>480.51</v>
      </c>
      <c r="I30" s="12">
        <f t="shared" ref="I30:I40" si="5">H30*12</f>
        <v>5766.12</v>
      </c>
      <c r="J30" s="12"/>
      <c r="K30" s="12"/>
      <c r="L30" s="12"/>
      <c r="M30" s="12"/>
      <c r="N30" s="30"/>
      <c r="O30" s="43"/>
      <c r="P30" s="43"/>
      <c r="Q30" s="43"/>
      <c r="R30" s="43"/>
      <c r="S30" s="43"/>
      <c r="T30" s="43"/>
    </row>
    <row r="31" spans="1:20" ht="15.75" x14ac:dyDescent="0.25">
      <c r="A31" s="11"/>
      <c r="B31" s="11" t="s">
        <v>21</v>
      </c>
      <c r="C31" s="12"/>
      <c r="D31" s="13"/>
      <c r="E31" s="14"/>
      <c r="F31" s="11" t="s">
        <v>9</v>
      </c>
      <c r="G31" s="11">
        <v>0.05</v>
      </c>
      <c r="H31" s="11">
        <f t="shared" si="4"/>
        <v>800.85</v>
      </c>
      <c r="I31" s="12">
        <f t="shared" si="5"/>
        <v>9610.2000000000007</v>
      </c>
      <c r="J31" s="12"/>
      <c r="K31" s="12"/>
      <c r="L31" s="12"/>
      <c r="M31" s="12"/>
      <c r="N31" s="30"/>
      <c r="O31" s="43"/>
      <c r="P31" s="43"/>
      <c r="Q31" s="43"/>
      <c r="R31" s="43"/>
      <c r="S31" s="43"/>
      <c r="T31" s="43"/>
    </row>
    <row r="32" spans="1:20" ht="15.75" x14ac:dyDescent="0.25">
      <c r="A32" s="11"/>
      <c r="B32" s="11" t="s">
        <v>22</v>
      </c>
      <c r="C32" s="11"/>
      <c r="D32" s="12"/>
      <c r="E32" s="14"/>
      <c r="F32" s="14" t="s">
        <v>9</v>
      </c>
      <c r="G32" s="11">
        <v>0.01</v>
      </c>
      <c r="H32" s="11">
        <f t="shared" si="4"/>
        <v>160.17000000000002</v>
      </c>
      <c r="I32" s="12">
        <f t="shared" si="5"/>
        <v>1922.0400000000002</v>
      </c>
      <c r="J32" s="12"/>
      <c r="K32" s="12"/>
      <c r="L32" s="12"/>
      <c r="M32" s="12"/>
      <c r="N32" s="30"/>
      <c r="O32" s="43"/>
      <c r="P32" s="43"/>
      <c r="Q32" s="43"/>
      <c r="R32" s="43"/>
      <c r="S32" s="43"/>
      <c r="T32" s="43"/>
    </row>
    <row r="33" spans="1:22" ht="15.75" x14ac:dyDescent="0.25">
      <c r="A33" s="11"/>
      <c r="B33" s="11" t="s">
        <v>23</v>
      </c>
      <c r="C33" s="12"/>
      <c r="D33" s="13"/>
      <c r="E33" s="14"/>
      <c r="F33" s="11" t="s">
        <v>9</v>
      </c>
      <c r="G33" s="11">
        <v>0.01</v>
      </c>
      <c r="H33" s="11">
        <f t="shared" si="4"/>
        <v>160.17000000000002</v>
      </c>
      <c r="I33" s="12">
        <f t="shared" si="5"/>
        <v>1922.0400000000002</v>
      </c>
      <c r="J33" s="12">
        <v>237</v>
      </c>
      <c r="K33" s="12">
        <v>237</v>
      </c>
      <c r="L33" s="12">
        <v>237</v>
      </c>
      <c r="M33" s="12">
        <v>158</v>
      </c>
      <c r="N33" s="30">
        <f>SUM(J33:M33)</f>
        <v>869</v>
      </c>
      <c r="O33" s="43"/>
      <c r="P33" s="43"/>
      <c r="Q33" s="43"/>
      <c r="R33" s="43"/>
      <c r="S33" s="43"/>
      <c r="T33" s="43"/>
    </row>
    <row r="34" spans="1:22" ht="15.75" x14ac:dyDescent="0.25">
      <c r="A34" s="11"/>
      <c r="B34" s="5" t="s">
        <v>24</v>
      </c>
      <c r="C34" s="5"/>
      <c r="D34" s="5"/>
      <c r="E34" s="5"/>
      <c r="F34" s="11" t="s">
        <v>9</v>
      </c>
      <c r="G34" s="11">
        <v>0.01</v>
      </c>
      <c r="H34" s="11">
        <f t="shared" si="4"/>
        <v>160.17000000000002</v>
      </c>
      <c r="I34" s="12">
        <f t="shared" si="5"/>
        <v>1922.0400000000002</v>
      </c>
      <c r="J34" s="12"/>
      <c r="K34" s="12"/>
      <c r="L34" s="12"/>
      <c r="M34" s="12"/>
      <c r="N34" s="30"/>
      <c r="O34" s="43"/>
      <c r="P34" s="43"/>
      <c r="Q34" s="43"/>
      <c r="R34" s="43"/>
      <c r="S34" s="43"/>
      <c r="T34" s="43"/>
    </row>
    <row r="35" spans="1:22" ht="15.75" x14ac:dyDescent="0.25">
      <c r="A35" s="11"/>
      <c r="B35" s="11" t="s">
        <v>25</v>
      </c>
      <c r="C35" s="12"/>
      <c r="D35" s="13"/>
      <c r="E35" s="14"/>
      <c r="F35" s="11" t="s">
        <v>9</v>
      </c>
      <c r="G35" s="11">
        <v>0.02</v>
      </c>
      <c r="H35" s="11">
        <f t="shared" si="4"/>
        <v>320.34000000000003</v>
      </c>
      <c r="I35" s="12">
        <f t="shared" si="5"/>
        <v>3844.0800000000004</v>
      </c>
      <c r="J35" s="12">
        <v>218</v>
      </c>
      <c r="K35" s="12">
        <v>218</v>
      </c>
      <c r="L35" s="12">
        <v>218</v>
      </c>
      <c r="M35" s="12">
        <v>145</v>
      </c>
      <c r="N35" s="30">
        <f>SUM(J35:M35)</f>
        <v>799</v>
      </c>
      <c r="O35" s="43"/>
      <c r="P35" s="43"/>
      <c r="Q35" s="43"/>
      <c r="R35" s="43"/>
      <c r="S35" s="43"/>
      <c r="T35" s="43"/>
    </row>
    <row r="36" spans="1:22" ht="15.75" x14ac:dyDescent="0.25">
      <c r="A36" s="11"/>
      <c r="B36" s="11" t="s">
        <v>26</v>
      </c>
      <c r="C36" s="11"/>
      <c r="D36" s="12"/>
      <c r="E36" s="14"/>
      <c r="F36" s="14" t="s">
        <v>9</v>
      </c>
      <c r="G36" s="11">
        <v>0.01</v>
      </c>
      <c r="H36" s="11">
        <f t="shared" si="4"/>
        <v>160.17000000000002</v>
      </c>
      <c r="I36" s="12">
        <f t="shared" si="5"/>
        <v>1922.0400000000002</v>
      </c>
      <c r="J36" s="12"/>
      <c r="K36" s="12"/>
      <c r="L36" s="12"/>
      <c r="M36" s="12">
        <v>5150</v>
      </c>
      <c r="N36" s="30">
        <f>SUM(J36:M36)</f>
        <v>5150</v>
      </c>
      <c r="O36" s="43"/>
      <c r="P36" s="43"/>
      <c r="Q36" s="43"/>
      <c r="R36" s="43"/>
      <c r="S36" s="43"/>
      <c r="T36" s="43"/>
    </row>
    <row r="37" spans="1:22" ht="15.75" x14ac:dyDescent="0.25">
      <c r="A37" s="11"/>
      <c r="B37" s="8" t="s">
        <v>27</v>
      </c>
      <c r="C37" s="9"/>
      <c r="D37" s="19"/>
      <c r="E37" s="10"/>
      <c r="F37" s="11" t="s">
        <v>9</v>
      </c>
      <c r="G37" s="11">
        <v>0.14000000000000001</v>
      </c>
      <c r="H37" s="11">
        <f t="shared" si="4"/>
        <v>2242.38</v>
      </c>
      <c r="I37" s="12">
        <f t="shared" si="5"/>
        <v>26908.560000000001</v>
      </c>
      <c r="J37" s="12">
        <v>10834</v>
      </c>
      <c r="K37" s="12">
        <v>10834</v>
      </c>
      <c r="L37" s="12">
        <v>10834</v>
      </c>
      <c r="M37" s="12">
        <v>7222</v>
      </c>
      <c r="N37" s="30">
        <f>SUM(J37:M37)</f>
        <v>39724</v>
      </c>
      <c r="O37" s="43"/>
      <c r="P37" s="43"/>
      <c r="Q37" s="43"/>
      <c r="R37" s="43"/>
      <c r="S37" s="43"/>
      <c r="T37" s="43"/>
    </row>
    <row r="38" spans="1:22" ht="16.5" thickBot="1" x14ac:dyDescent="0.3">
      <c r="A38" s="8"/>
      <c r="B38" s="9" t="s">
        <v>37</v>
      </c>
      <c r="C38" s="19"/>
      <c r="D38" s="19"/>
      <c r="E38" s="10"/>
      <c r="F38" s="8" t="s">
        <v>9</v>
      </c>
      <c r="G38" s="8">
        <v>0.08</v>
      </c>
      <c r="H38" s="8">
        <f t="shared" si="4"/>
        <v>1281.3600000000001</v>
      </c>
      <c r="I38" s="9">
        <f t="shared" si="5"/>
        <v>15376.320000000002</v>
      </c>
      <c r="J38" s="9"/>
      <c r="K38" s="9"/>
      <c r="L38" s="9"/>
      <c r="M38" s="9"/>
      <c r="N38" s="28"/>
      <c r="O38" s="43"/>
      <c r="P38" s="43"/>
      <c r="Q38" s="43"/>
      <c r="R38" s="43"/>
      <c r="S38" s="43"/>
      <c r="T38" s="43"/>
    </row>
    <row r="39" spans="1:22" ht="16.5" thickBot="1" x14ac:dyDescent="0.3">
      <c r="A39" s="6"/>
      <c r="B39" s="15" t="s">
        <v>28</v>
      </c>
      <c r="C39" s="22"/>
      <c r="D39" s="21"/>
      <c r="E39" s="23"/>
      <c r="F39" s="15" t="s">
        <v>9</v>
      </c>
      <c r="G39" s="15">
        <f>SUM(G26+G18+G12+G7)</f>
        <v>11.14</v>
      </c>
      <c r="H39" s="15">
        <f t="shared" si="4"/>
        <v>178429.38</v>
      </c>
      <c r="I39" s="22">
        <f t="shared" si="5"/>
        <v>2141152.56</v>
      </c>
      <c r="J39" s="22">
        <f>SUM(J26+J18+J12+J7)</f>
        <v>776691</v>
      </c>
      <c r="K39" s="22">
        <f>SUM(K26+K18+K12+K7)</f>
        <v>436579</v>
      </c>
      <c r="L39" s="22">
        <f>SUM(L26+L18+L12+L7)</f>
        <v>788059</v>
      </c>
      <c r="M39" s="22">
        <f>SUM(M26+M18+M12+M7)</f>
        <v>522719</v>
      </c>
      <c r="N39" s="31">
        <v>2473049</v>
      </c>
      <c r="O39" s="44"/>
      <c r="P39" s="44"/>
      <c r="Q39" s="44"/>
      <c r="R39" s="44"/>
      <c r="S39" s="44"/>
      <c r="T39" s="44"/>
      <c r="U39">
        <v>2350217</v>
      </c>
      <c r="V39">
        <v>2524048</v>
      </c>
    </row>
    <row r="40" spans="1:22" ht="15.75" x14ac:dyDescent="0.25">
      <c r="A40" s="5">
        <v>5</v>
      </c>
      <c r="B40" s="20" t="s">
        <v>38</v>
      </c>
      <c r="C40" s="5"/>
      <c r="D40" s="18"/>
      <c r="E40" s="4"/>
      <c r="F40" s="7" t="s">
        <v>9</v>
      </c>
      <c r="G40" s="7">
        <v>0.64</v>
      </c>
      <c r="H40" s="7">
        <f t="shared" si="4"/>
        <v>10250.880000000001</v>
      </c>
      <c r="I40" s="16">
        <f t="shared" si="5"/>
        <v>123010.56000000001</v>
      </c>
      <c r="J40" s="16">
        <v>57651</v>
      </c>
      <c r="K40" s="16">
        <v>57651</v>
      </c>
      <c r="L40" s="16">
        <v>57651</v>
      </c>
      <c r="M40" s="16">
        <v>45204</v>
      </c>
      <c r="N40" s="29">
        <f>SUM(J40:M40)</f>
        <v>218157</v>
      </c>
      <c r="O40" s="43"/>
      <c r="P40" s="43"/>
      <c r="Q40" s="43"/>
      <c r="R40" s="43"/>
      <c r="S40" s="43"/>
      <c r="T40" s="43"/>
    </row>
    <row r="41" spans="1:22" ht="15.75" x14ac:dyDescent="0.25">
      <c r="A41" s="7"/>
      <c r="B41" s="24" t="s">
        <v>39</v>
      </c>
      <c r="C41" s="24"/>
      <c r="D41" s="24"/>
      <c r="E41" s="17"/>
      <c r="F41" s="7"/>
      <c r="G41" s="7"/>
      <c r="H41" s="7"/>
      <c r="I41" s="16"/>
      <c r="J41" s="16"/>
      <c r="K41" s="16"/>
      <c r="L41" s="16"/>
      <c r="M41" s="16"/>
      <c r="N41" s="30"/>
      <c r="O41" s="43"/>
      <c r="P41" s="43"/>
      <c r="Q41" s="43"/>
      <c r="R41" s="43"/>
      <c r="S41" s="43"/>
      <c r="T41" s="43"/>
    </row>
    <row r="42" spans="1:22" ht="15.75" x14ac:dyDescent="0.25">
      <c r="A42" s="7">
        <v>6</v>
      </c>
      <c r="B42" s="7" t="s">
        <v>29</v>
      </c>
      <c r="C42" s="16"/>
      <c r="D42" s="24"/>
      <c r="E42" s="17"/>
      <c r="F42" s="7" t="s">
        <v>9</v>
      </c>
      <c r="G42" s="7">
        <v>0.14000000000000001</v>
      </c>
      <c r="H42" s="7">
        <f>16017*G42</f>
        <v>2242.38</v>
      </c>
      <c r="I42" s="16">
        <f>H42*12</f>
        <v>26908.560000000001</v>
      </c>
      <c r="J42" s="16">
        <v>17745</v>
      </c>
      <c r="K42" s="16">
        <v>17745</v>
      </c>
      <c r="L42" s="16">
        <v>17745</v>
      </c>
      <c r="M42" s="16">
        <v>11830</v>
      </c>
      <c r="N42" s="30">
        <f>SUM(J42:M42)</f>
        <v>65065</v>
      </c>
      <c r="O42" s="43"/>
      <c r="P42" s="43"/>
      <c r="Q42" s="43"/>
      <c r="R42" s="43"/>
      <c r="S42" s="43"/>
      <c r="T42" s="43"/>
    </row>
    <row r="43" spans="1:22" ht="16.5" thickBot="1" x14ac:dyDescent="0.3">
      <c r="A43" s="8">
        <v>7</v>
      </c>
      <c r="B43" s="9" t="s">
        <v>30</v>
      </c>
      <c r="C43" s="19"/>
      <c r="D43" s="19"/>
      <c r="E43" s="10"/>
      <c r="F43" s="10" t="s">
        <v>9</v>
      </c>
      <c r="G43" s="8">
        <v>0.08</v>
      </c>
      <c r="H43" s="8">
        <f>16017*G43</f>
        <v>1281.3600000000001</v>
      </c>
      <c r="I43" s="9">
        <f>H43*12</f>
        <v>15376.320000000002</v>
      </c>
      <c r="J43" s="9">
        <v>895</v>
      </c>
      <c r="K43" s="9">
        <v>895</v>
      </c>
      <c r="L43" s="9">
        <v>895</v>
      </c>
      <c r="M43" s="9">
        <v>596</v>
      </c>
      <c r="N43" s="28">
        <f>SUM(J43:M43)</f>
        <v>3281</v>
      </c>
      <c r="O43" s="43"/>
      <c r="P43" s="43"/>
      <c r="Q43" s="43"/>
      <c r="R43" s="43"/>
      <c r="S43" s="43"/>
      <c r="T43" s="43"/>
    </row>
    <row r="44" spans="1:22" ht="16.5" thickBot="1" x14ac:dyDescent="0.3">
      <c r="A44" s="6"/>
      <c r="B44" s="15" t="s">
        <v>31</v>
      </c>
      <c r="C44" s="22"/>
      <c r="D44" s="21"/>
      <c r="E44" s="23"/>
      <c r="F44" s="15" t="s">
        <v>9</v>
      </c>
      <c r="G44" s="15">
        <f>SUM(G39:G43)</f>
        <v>12.000000000000002</v>
      </c>
      <c r="H44" s="15">
        <f>16017*G44</f>
        <v>192204.00000000003</v>
      </c>
      <c r="I44" s="22">
        <f>H44*12</f>
        <v>2306448.0000000005</v>
      </c>
      <c r="J44" s="22">
        <f>SUM(J39:J43)</f>
        <v>852982</v>
      </c>
      <c r="K44" s="22">
        <f>SUM(K39:K43)</f>
        <v>512870</v>
      </c>
      <c r="L44" s="22">
        <f>SUM(L39:L43)</f>
        <v>864350</v>
      </c>
      <c r="M44" s="22">
        <f>SUM(M39:M43)</f>
        <v>580349</v>
      </c>
      <c r="N44" s="31">
        <f>SUM(N39:N43)</f>
        <v>2759552</v>
      </c>
      <c r="O44" s="44"/>
      <c r="P44" s="44"/>
      <c r="Q44" s="44"/>
      <c r="R44" s="44"/>
      <c r="S44" s="44"/>
      <c r="T44" s="44"/>
    </row>
    <row r="45" spans="1:22" ht="15.75" x14ac:dyDescent="0.25">
      <c r="A45" s="7"/>
      <c r="B45" s="7" t="s">
        <v>32</v>
      </c>
      <c r="C45" s="16"/>
      <c r="D45" s="24"/>
      <c r="E45" s="17"/>
      <c r="F45" s="7" t="s">
        <v>33</v>
      </c>
      <c r="G45" s="7">
        <v>1</v>
      </c>
      <c r="H45" s="7">
        <v>16017</v>
      </c>
      <c r="I45" s="16">
        <v>16017</v>
      </c>
      <c r="J45" s="16"/>
      <c r="K45" s="16"/>
      <c r="L45" s="16"/>
      <c r="M45" s="16"/>
      <c r="N45" s="29"/>
      <c r="O45" s="43"/>
      <c r="P45" s="43"/>
      <c r="Q45" s="43"/>
      <c r="R45" s="43"/>
      <c r="S45" s="43"/>
      <c r="T45" s="43"/>
    </row>
    <row r="46" spans="1:22" ht="15.75" x14ac:dyDescent="0.25">
      <c r="A46" s="11"/>
      <c r="B46" s="5" t="s">
        <v>34</v>
      </c>
      <c r="C46" s="18"/>
      <c r="D46" s="4"/>
      <c r="E46" s="20"/>
      <c r="F46" s="11" t="s">
        <v>9</v>
      </c>
      <c r="G46" s="11">
        <v>12</v>
      </c>
      <c r="H46" s="11">
        <v>192204</v>
      </c>
      <c r="I46" s="12">
        <v>2306488</v>
      </c>
      <c r="J46" s="12"/>
      <c r="K46" s="12"/>
      <c r="L46" s="12"/>
      <c r="M46" s="12"/>
      <c r="N46" s="30"/>
      <c r="O46" s="43"/>
      <c r="P46" s="43"/>
      <c r="Q46" s="43"/>
      <c r="R46" s="43"/>
      <c r="S46" s="43"/>
      <c r="T46" s="43"/>
    </row>
    <row r="47" spans="1:22" ht="15.75" x14ac:dyDescent="0.25">
      <c r="A47" s="11"/>
      <c r="B47" s="12" t="s">
        <v>35</v>
      </c>
      <c r="C47" s="13"/>
      <c r="D47" s="13"/>
      <c r="E47" s="14"/>
      <c r="F47" s="11" t="s">
        <v>9</v>
      </c>
      <c r="G47" s="11">
        <v>12</v>
      </c>
      <c r="H47" s="11">
        <v>192204</v>
      </c>
      <c r="I47" s="12">
        <v>2306488</v>
      </c>
      <c r="J47" s="12"/>
      <c r="K47" s="12"/>
      <c r="L47" s="12"/>
      <c r="M47" s="12"/>
      <c r="N47" s="30"/>
      <c r="O47" s="43"/>
      <c r="P47" s="43"/>
      <c r="Q47" s="43"/>
      <c r="R47" s="43"/>
      <c r="S47" s="43"/>
      <c r="T47" s="43"/>
    </row>
    <row r="48" spans="1:22" ht="15.75" x14ac:dyDescent="0.25">
      <c r="A48" s="11"/>
      <c r="B48" s="11" t="s">
        <v>36</v>
      </c>
      <c r="C48" s="12"/>
      <c r="D48" s="13"/>
      <c r="E48" s="14"/>
      <c r="F48" s="11" t="s">
        <v>9</v>
      </c>
      <c r="G48" s="11">
        <v>12</v>
      </c>
      <c r="H48" s="11">
        <v>12</v>
      </c>
      <c r="I48" s="12">
        <v>144</v>
      </c>
      <c r="J48" s="12"/>
      <c r="K48" s="12"/>
      <c r="L48" s="12"/>
      <c r="M48" s="12"/>
      <c r="N48" s="30"/>
      <c r="O48" s="43"/>
      <c r="P48" s="43"/>
      <c r="Q48" s="43"/>
      <c r="R48" s="43"/>
      <c r="S48" s="43"/>
      <c r="T48" s="43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2015-04-23T02:49:24Z</dcterms:modified>
</cp:coreProperties>
</file>